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66925"/>
  <mc:AlternateContent xmlns:mc="http://schemas.openxmlformats.org/markup-compatibility/2006">
    <mc:Choice Requires="x15">
      <x15ac:absPath xmlns:x15ac="http://schemas.microsoft.com/office/spreadsheetml/2010/11/ac" url="C:\Users\gdouglas\Desktop\OSL\"/>
    </mc:Choice>
  </mc:AlternateContent>
  <xr:revisionPtr revIDLastSave="0" documentId="13_ncr:1_{4290BCE0-2912-4F5B-8295-6D11454CFCEE}" xr6:coauthVersionLast="47" xr6:coauthVersionMax="47" xr10:uidLastSave="{00000000-0000-0000-0000-000000000000}"/>
  <bookViews>
    <workbookView xWindow="-110" yWindow="-110" windowWidth="22780" windowHeight="14540" tabRatio="850" xr2:uid="{7535C856-5266-4304-8ECB-02B16B8E9435}"/>
  </bookViews>
  <sheets>
    <sheet name="Read me" sheetId="1" r:id="rId1"/>
    <sheet name="Tab 1 - Assumptions" sheetId="14" r:id="rId2"/>
    <sheet name="Tab 2 - Rate Summary" sheetId="2" r:id="rId3"/>
    <sheet name="Tab 3 - Unlevied Land" sheetId="17" r:id="rId4"/>
    <sheet name="Tab 4 - Infrastructure" sheetId="19" r:id="rId5"/>
    <sheet name="Tab 5 - Benefit Allocation" sheetId="20" r:id="rId6"/>
    <sheet name="Tab 6 - Financial Model" sheetId="15" r:id="rId7"/>
    <sheet name="Tab 7 - Bylaw Continuity" sheetId="21" r:id="rId8"/>
    <sheet name="Tab 8 - Population Forecast" sheetId="22" r:id="rId9"/>
    <sheet name="Tab 9 - Existing Capacity" sheetId="23" r:id="rId10"/>
  </sheets>
  <externalReferences>
    <externalReference r:id="rId11"/>
  </externalReferences>
  <definedNames>
    <definedName name="_xlnm._FilterDatabase" localSheetId="8" hidden="1">'Tab 8 - Population Forecast'!$A$3:$A$461</definedName>
    <definedName name="_xlnm.Database" localSheetId="8">'Tab 8 - Population Forecast'!$A$3:$B$458</definedName>
    <definedName name="_xlnm.Database" localSheetId="9">#REF!</definedName>
    <definedName name="_xlnm.Database">#REF!</definedName>
    <definedName name="_xlnm.Print_Area" localSheetId="5">'Tab 5 - Benefit Allocation'!$A$1:$F$27</definedName>
    <definedName name="_xlnm.Print_Area" localSheetId="6">'Tab 6 - Financial Model'!$B$1:$AU$82</definedName>
    <definedName name="_xlnm.Print_Area" localSheetId="7">'Tab 7 - Bylaw Continuity'!$A$1:$AQ$79</definedName>
    <definedName name="_xlnm.Print_Area" localSheetId="8">'Tab 8 - Population Forecast'!$A$1:$Q$462</definedName>
    <definedName name="_xlnm.Print_Area" localSheetId="9">'Tab 9 - Existing Capacity'!$A$1:$E$317</definedName>
    <definedName name="solver_adj" localSheetId="6" hidden="1">'Tab 6 - Financial Model'!#REF!</definedName>
    <definedName name="solver_cvg" localSheetId="6" hidden="1">0.0001</definedName>
    <definedName name="solver_drv" localSheetId="6" hidden="1">2</definedName>
    <definedName name="solver_eng" localSheetId="6" hidden="1">1</definedName>
    <definedName name="solver_est" localSheetId="6" hidden="1">1</definedName>
    <definedName name="solver_itr" localSheetId="6" hidden="1">2147483647</definedName>
    <definedName name="solver_mip" localSheetId="6" hidden="1">2147483647</definedName>
    <definedName name="solver_mni" localSheetId="6" hidden="1">30</definedName>
    <definedName name="solver_mrt" localSheetId="6" hidden="1">0.075</definedName>
    <definedName name="solver_msl" localSheetId="6" hidden="1">2</definedName>
    <definedName name="solver_neg" localSheetId="6" hidden="1">1</definedName>
    <definedName name="solver_nod" localSheetId="6" hidden="1">2147483647</definedName>
    <definedName name="solver_num" localSheetId="6" hidden="1">0</definedName>
    <definedName name="solver_nwt" localSheetId="6" hidden="1">1</definedName>
    <definedName name="solver_opt" localSheetId="6" hidden="1">'Tab 6 - Financial Model'!#REF!</definedName>
    <definedName name="solver_pre" localSheetId="6" hidden="1">0.000001</definedName>
    <definedName name="solver_rbv" localSheetId="6" hidden="1">2</definedName>
    <definedName name="solver_rlx" localSheetId="6" hidden="1">2</definedName>
    <definedName name="solver_rsd" localSheetId="6" hidden="1">0</definedName>
    <definedName name="solver_scl" localSheetId="6" hidden="1">2</definedName>
    <definedName name="solver_sho" localSheetId="6" hidden="1">2</definedName>
    <definedName name="solver_ssz" localSheetId="6" hidden="1">100</definedName>
    <definedName name="solver_tim" localSheetId="6" hidden="1">2147483647</definedName>
    <definedName name="solver_tol" localSheetId="6" hidden="1">0.01</definedName>
    <definedName name="solver_typ" localSheetId="6" hidden="1">3</definedName>
    <definedName name="solver_val" localSheetId="6" hidden="1">0</definedName>
    <definedName name="solver_ver" localSheetId="6" hidden="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 i="19" l="1"/>
  <c r="F13" i="19"/>
  <c r="P12" i="22"/>
  <c r="P11" i="22"/>
  <c r="E3" i="23"/>
  <c r="C13" i="19" s="1"/>
  <c r="E51" i="21"/>
  <c r="F51" i="21"/>
  <c r="G51" i="21"/>
  <c r="H69" i="21"/>
  <c r="H67" i="21"/>
  <c r="H13" i="21"/>
  <c r="C461" i="22"/>
  <c r="I22" i="15" l="1"/>
  <c r="I21" i="15"/>
  <c r="I20" i="15"/>
  <c r="I19" i="15"/>
  <c r="I18" i="15"/>
  <c r="I17" i="15"/>
  <c r="I16" i="15"/>
  <c r="I15" i="15"/>
  <c r="D461" i="22"/>
  <c r="E461" i="22" s="1"/>
  <c r="J458" i="22"/>
  <c r="I458" i="22"/>
  <c r="L458" i="22" s="1"/>
  <c r="J457" i="22"/>
  <c r="I457" i="22"/>
  <c r="L457" i="22" s="1"/>
  <c r="J456" i="22"/>
  <c r="I456" i="22"/>
  <c r="L456" i="22" s="1"/>
  <c r="J455" i="22"/>
  <c r="I455" i="22"/>
  <c r="L455" i="22" s="1"/>
  <c r="J454" i="22"/>
  <c r="I454" i="22"/>
  <c r="L454" i="22" s="1"/>
  <c r="J453" i="22"/>
  <c r="I453" i="22"/>
  <c r="L453" i="22" s="1"/>
  <c r="J452" i="22"/>
  <c r="I452" i="22"/>
  <c r="L452" i="22" s="1"/>
  <c r="J451" i="22"/>
  <c r="I451" i="22"/>
  <c r="L451" i="22" s="1"/>
  <c r="J450" i="22"/>
  <c r="I450" i="22"/>
  <c r="L450" i="22" s="1"/>
  <c r="J449" i="22"/>
  <c r="I449" i="22"/>
  <c r="L449" i="22" s="1"/>
  <c r="J448" i="22"/>
  <c r="I448" i="22"/>
  <c r="L448" i="22" s="1"/>
  <c r="J447" i="22"/>
  <c r="I447" i="22"/>
  <c r="L447" i="22" s="1"/>
  <c r="I446" i="22"/>
  <c r="L446" i="22" s="1"/>
  <c r="J445" i="22"/>
  <c r="I445" i="22"/>
  <c r="K445" i="22" s="1"/>
  <c r="J444" i="22"/>
  <c r="I444" i="22"/>
  <c r="L444" i="22" s="1"/>
  <c r="J443" i="22"/>
  <c r="I443" i="22"/>
  <c r="K443" i="22" s="1"/>
  <c r="J442" i="22"/>
  <c r="I442" i="22"/>
  <c r="J441" i="22"/>
  <c r="I441" i="22"/>
  <c r="K441" i="22" s="1"/>
  <c r="J440" i="22"/>
  <c r="I440" i="22"/>
  <c r="J439" i="22"/>
  <c r="I439" i="22"/>
  <c r="J438" i="22"/>
  <c r="I438" i="22"/>
  <c r="J437" i="22"/>
  <c r="I437" i="22"/>
  <c r="K437" i="22" s="1"/>
  <c r="J436" i="22"/>
  <c r="I436" i="22"/>
  <c r="J435" i="22"/>
  <c r="I435" i="22"/>
  <c r="K435" i="22" s="1"/>
  <c r="J434" i="22"/>
  <c r="I434" i="22"/>
  <c r="J433" i="22"/>
  <c r="I433" i="22"/>
  <c r="J432" i="22"/>
  <c r="I432" i="22"/>
  <c r="J431" i="22"/>
  <c r="I431" i="22"/>
  <c r="K431" i="22" s="1"/>
  <c r="J430" i="22"/>
  <c r="I430" i="22"/>
  <c r="J429" i="22"/>
  <c r="I429" i="22"/>
  <c r="K429" i="22" s="1"/>
  <c r="J428" i="22"/>
  <c r="I428" i="22"/>
  <c r="J427" i="22"/>
  <c r="I427" i="22"/>
  <c r="K427" i="22" s="1"/>
  <c r="J426" i="22"/>
  <c r="I426" i="22"/>
  <c r="J425" i="22"/>
  <c r="I425" i="22"/>
  <c r="K425" i="22" s="1"/>
  <c r="J424" i="22"/>
  <c r="I424" i="22"/>
  <c r="J423" i="22"/>
  <c r="I423" i="22"/>
  <c r="J422" i="22"/>
  <c r="I422" i="22"/>
  <c r="J421" i="22"/>
  <c r="I421" i="22"/>
  <c r="K421" i="22" s="1"/>
  <c r="J420" i="22"/>
  <c r="I420" i="22"/>
  <c r="J419" i="22"/>
  <c r="I419" i="22"/>
  <c r="K419" i="22" s="1"/>
  <c r="J418" i="22"/>
  <c r="I418" i="22"/>
  <c r="J417" i="22"/>
  <c r="I417" i="22"/>
  <c r="J416" i="22"/>
  <c r="I416" i="22"/>
  <c r="J415" i="22"/>
  <c r="I415" i="22"/>
  <c r="J414" i="22"/>
  <c r="I414" i="22"/>
  <c r="J413" i="22"/>
  <c r="I413" i="22"/>
  <c r="K413" i="22" s="1"/>
  <c r="J412" i="22"/>
  <c r="I412" i="22"/>
  <c r="J411" i="22"/>
  <c r="I411" i="22"/>
  <c r="K411" i="22" s="1"/>
  <c r="J410" i="22"/>
  <c r="I410" i="22"/>
  <c r="J409" i="22"/>
  <c r="I409" i="22"/>
  <c r="K409" i="22" s="1"/>
  <c r="J408" i="22"/>
  <c r="I408" i="22"/>
  <c r="J407" i="22"/>
  <c r="I407" i="22"/>
  <c r="J406" i="22"/>
  <c r="I406" i="22"/>
  <c r="J405" i="22"/>
  <c r="I405" i="22"/>
  <c r="K405" i="22" s="1"/>
  <c r="J404" i="22"/>
  <c r="I404" i="22"/>
  <c r="J403" i="22"/>
  <c r="I403" i="22"/>
  <c r="K403" i="22" s="1"/>
  <c r="J402" i="22"/>
  <c r="I402" i="22"/>
  <c r="J401" i="22"/>
  <c r="I401" i="22"/>
  <c r="J400" i="22"/>
  <c r="I400" i="22"/>
  <c r="J399" i="22"/>
  <c r="I399" i="22"/>
  <c r="J398" i="22"/>
  <c r="I398" i="22"/>
  <c r="J397" i="22"/>
  <c r="I397" i="22"/>
  <c r="K397" i="22" s="1"/>
  <c r="J396" i="22"/>
  <c r="I396" i="22"/>
  <c r="J395" i="22"/>
  <c r="I395" i="22"/>
  <c r="K395" i="22" s="1"/>
  <c r="J394" i="22"/>
  <c r="I394" i="22"/>
  <c r="J393" i="22"/>
  <c r="I393" i="22"/>
  <c r="K393" i="22" s="1"/>
  <c r="J392" i="22"/>
  <c r="I392" i="22"/>
  <c r="J391" i="22"/>
  <c r="I391" i="22"/>
  <c r="K391" i="22" s="1"/>
  <c r="J390" i="22"/>
  <c r="I390" i="22"/>
  <c r="J389" i="22"/>
  <c r="I389" i="22"/>
  <c r="K389" i="22" s="1"/>
  <c r="J388" i="22"/>
  <c r="I388" i="22"/>
  <c r="J387" i="22"/>
  <c r="I387" i="22"/>
  <c r="K387" i="22" s="1"/>
  <c r="J386" i="22"/>
  <c r="I386" i="22"/>
  <c r="J385" i="22"/>
  <c r="I385" i="22"/>
  <c r="J384" i="22"/>
  <c r="I384" i="22"/>
  <c r="J383" i="22"/>
  <c r="I383" i="22"/>
  <c r="J382" i="22"/>
  <c r="I382" i="22"/>
  <c r="J381" i="22"/>
  <c r="I381" i="22"/>
  <c r="K381" i="22" s="1"/>
  <c r="J380" i="22"/>
  <c r="I380" i="22"/>
  <c r="J379" i="22"/>
  <c r="I379" i="22"/>
  <c r="K379" i="22" s="1"/>
  <c r="J378" i="22"/>
  <c r="I378" i="22"/>
  <c r="J377" i="22"/>
  <c r="I377" i="22"/>
  <c r="K377" i="22" s="1"/>
  <c r="J376" i="22"/>
  <c r="I376" i="22"/>
  <c r="J375" i="22"/>
  <c r="I375" i="22"/>
  <c r="K375" i="22" s="1"/>
  <c r="J374" i="22"/>
  <c r="I374" i="22"/>
  <c r="J373" i="22"/>
  <c r="I373" i="22"/>
  <c r="K373" i="22" s="1"/>
  <c r="J372" i="22"/>
  <c r="I372" i="22"/>
  <c r="J371" i="22"/>
  <c r="I371" i="22"/>
  <c r="K371" i="22" s="1"/>
  <c r="J370" i="22"/>
  <c r="I370" i="22"/>
  <c r="J369" i="22"/>
  <c r="I369" i="22"/>
  <c r="J368" i="22"/>
  <c r="I368" i="22"/>
  <c r="J367" i="22"/>
  <c r="I367" i="22"/>
  <c r="J366" i="22"/>
  <c r="I366" i="22"/>
  <c r="J365" i="22"/>
  <c r="I365" i="22"/>
  <c r="K365" i="22" s="1"/>
  <c r="J364" i="22"/>
  <c r="I364" i="22"/>
  <c r="J363" i="22"/>
  <c r="I363" i="22"/>
  <c r="K363" i="22" s="1"/>
  <c r="J362" i="22"/>
  <c r="I362" i="22"/>
  <c r="J361" i="22"/>
  <c r="I361" i="22"/>
  <c r="K361" i="22" s="1"/>
  <c r="J360" i="22"/>
  <c r="I360" i="22"/>
  <c r="J359" i="22"/>
  <c r="I359" i="22"/>
  <c r="K359" i="22" s="1"/>
  <c r="J358" i="22"/>
  <c r="I358" i="22"/>
  <c r="J357" i="22"/>
  <c r="I357" i="22"/>
  <c r="K357" i="22" s="1"/>
  <c r="J356" i="22"/>
  <c r="I356" i="22"/>
  <c r="J355" i="22"/>
  <c r="I355" i="22"/>
  <c r="K355" i="22" s="1"/>
  <c r="J354" i="22"/>
  <c r="I354" i="22"/>
  <c r="J353" i="22"/>
  <c r="I353" i="22"/>
  <c r="J352" i="22"/>
  <c r="I352" i="22"/>
  <c r="J351" i="22"/>
  <c r="I351" i="22"/>
  <c r="J350" i="22"/>
  <c r="I350" i="22"/>
  <c r="J349" i="22"/>
  <c r="I349" i="22"/>
  <c r="K349" i="22" s="1"/>
  <c r="J348" i="22"/>
  <c r="I348" i="22"/>
  <c r="J347" i="22"/>
  <c r="I347" i="22"/>
  <c r="K347" i="22" s="1"/>
  <c r="J346" i="22"/>
  <c r="I346" i="22"/>
  <c r="J345" i="22"/>
  <c r="I345" i="22"/>
  <c r="K345" i="22" s="1"/>
  <c r="J344" i="22"/>
  <c r="I344" i="22"/>
  <c r="J343" i="22"/>
  <c r="I343" i="22"/>
  <c r="K343" i="22" s="1"/>
  <c r="J342" i="22"/>
  <c r="I342" i="22"/>
  <c r="L341" i="22"/>
  <c r="K341" i="22"/>
  <c r="J341" i="22"/>
  <c r="J340" i="22"/>
  <c r="I340" i="22"/>
  <c r="K340" i="22" s="1"/>
  <c r="J339" i="22"/>
  <c r="I339" i="22"/>
  <c r="J338" i="22"/>
  <c r="I338" i="22"/>
  <c r="J337" i="22"/>
  <c r="I337" i="22"/>
  <c r="K337" i="22" s="1"/>
  <c r="J336" i="22"/>
  <c r="I336" i="22"/>
  <c r="K336" i="22" s="1"/>
  <c r="J335" i="22"/>
  <c r="I335" i="22"/>
  <c r="L335" i="22" s="1"/>
  <c r="J334" i="22"/>
  <c r="I334" i="22"/>
  <c r="K334" i="22" s="1"/>
  <c r="J333" i="22"/>
  <c r="I333" i="22"/>
  <c r="L333" i="22" s="1"/>
  <c r="J332" i="22"/>
  <c r="I332" i="22"/>
  <c r="J331" i="22"/>
  <c r="I331" i="22"/>
  <c r="L331" i="22" s="1"/>
  <c r="J330" i="22"/>
  <c r="I330" i="22"/>
  <c r="K330" i="22" s="1"/>
  <c r="J329" i="22"/>
  <c r="I329" i="22"/>
  <c r="L329" i="22" s="1"/>
  <c r="J328" i="22"/>
  <c r="I328" i="22"/>
  <c r="K328" i="22" s="1"/>
  <c r="J327" i="22"/>
  <c r="I327" i="22"/>
  <c r="L327" i="22" s="1"/>
  <c r="J326" i="22"/>
  <c r="I326" i="22"/>
  <c r="K326" i="22" s="1"/>
  <c r="J325" i="22"/>
  <c r="I325" i="22"/>
  <c r="J324" i="22"/>
  <c r="I324" i="22"/>
  <c r="K324" i="22" s="1"/>
  <c r="J323" i="22"/>
  <c r="I323" i="22"/>
  <c r="J322" i="22"/>
  <c r="I322" i="22"/>
  <c r="K322" i="22" s="1"/>
  <c r="J321" i="22"/>
  <c r="I321" i="22"/>
  <c r="K321" i="22" s="1"/>
  <c r="J320" i="22"/>
  <c r="I320" i="22"/>
  <c r="K320" i="22" s="1"/>
  <c r="J319" i="22"/>
  <c r="I319" i="22"/>
  <c r="L319" i="22" s="1"/>
  <c r="J318" i="22"/>
  <c r="I318" i="22"/>
  <c r="J317" i="22"/>
  <c r="I317" i="22"/>
  <c r="K317" i="22" s="1"/>
  <c r="J316" i="22"/>
  <c r="I316" i="22"/>
  <c r="J315" i="22"/>
  <c r="I315" i="22"/>
  <c r="L315" i="22" s="1"/>
  <c r="J314" i="22"/>
  <c r="I314" i="22"/>
  <c r="K314" i="22" s="1"/>
  <c r="J313" i="22"/>
  <c r="I313" i="22"/>
  <c r="L313" i="22" s="1"/>
  <c r="J312" i="22"/>
  <c r="I312" i="22"/>
  <c r="K312" i="22" s="1"/>
  <c r="J311" i="22"/>
  <c r="I311" i="22"/>
  <c r="J310" i="22"/>
  <c r="I310" i="22"/>
  <c r="K310" i="22" s="1"/>
  <c r="J309" i="22"/>
  <c r="I309" i="22"/>
  <c r="J308" i="22"/>
  <c r="I308" i="22"/>
  <c r="K308" i="22" s="1"/>
  <c r="J307" i="22"/>
  <c r="I307" i="22"/>
  <c r="J306" i="22"/>
  <c r="I306" i="22"/>
  <c r="K306" i="22" s="1"/>
  <c r="J305" i="22"/>
  <c r="I305" i="22"/>
  <c r="K305" i="22" s="1"/>
  <c r="J304" i="22"/>
  <c r="I304" i="22"/>
  <c r="K304" i="22" s="1"/>
  <c r="J303" i="22"/>
  <c r="I303" i="22"/>
  <c r="L303" i="22" s="1"/>
  <c r="J302" i="22"/>
  <c r="I302" i="22"/>
  <c r="J301" i="22"/>
  <c r="I301" i="22"/>
  <c r="L301" i="22" s="1"/>
  <c r="J300" i="22"/>
  <c r="I300" i="22"/>
  <c r="J299" i="22"/>
  <c r="I299" i="22"/>
  <c r="L299" i="22" s="1"/>
  <c r="J298" i="22"/>
  <c r="I298" i="22"/>
  <c r="K298" i="22" s="1"/>
  <c r="J297" i="22"/>
  <c r="I297" i="22"/>
  <c r="K297" i="22" s="1"/>
  <c r="J296" i="22"/>
  <c r="I296" i="22"/>
  <c r="K296" i="22" s="1"/>
  <c r="J295" i="22"/>
  <c r="I295" i="22"/>
  <c r="L295" i="22" s="1"/>
  <c r="J294" i="22"/>
  <c r="I294" i="22"/>
  <c r="K294" i="22" s="1"/>
  <c r="J293" i="22"/>
  <c r="I293" i="22"/>
  <c r="J292" i="22"/>
  <c r="I292" i="22"/>
  <c r="K292" i="22" s="1"/>
  <c r="J291" i="22"/>
  <c r="I291" i="22"/>
  <c r="J290" i="22"/>
  <c r="I290" i="22"/>
  <c r="K290" i="22" s="1"/>
  <c r="J289" i="22"/>
  <c r="I289" i="22"/>
  <c r="K289" i="22" s="1"/>
  <c r="J288" i="22"/>
  <c r="I288" i="22"/>
  <c r="K288" i="22" s="1"/>
  <c r="J287" i="22"/>
  <c r="I287" i="22"/>
  <c r="L287" i="22" s="1"/>
  <c r="J286" i="22"/>
  <c r="I286" i="22"/>
  <c r="J285" i="22"/>
  <c r="I285" i="22"/>
  <c r="L285" i="22" s="1"/>
  <c r="J284" i="22"/>
  <c r="I284" i="22"/>
  <c r="J283" i="22"/>
  <c r="I283" i="22"/>
  <c r="L283" i="22" s="1"/>
  <c r="J282" i="22"/>
  <c r="I282" i="22"/>
  <c r="J281" i="22"/>
  <c r="I281" i="22"/>
  <c r="K281" i="22" s="1"/>
  <c r="J280" i="22"/>
  <c r="I280" i="22"/>
  <c r="K280" i="22" s="1"/>
  <c r="J279" i="22"/>
  <c r="I279" i="22"/>
  <c r="L279" i="22" s="1"/>
  <c r="J278" i="22"/>
  <c r="I278" i="22"/>
  <c r="K278" i="22" s="1"/>
  <c r="J277" i="22"/>
  <c r="I277" i="22"/>
  <c r="L277" i="22" s="1"/>
  <c r="J276" i="22"/>
  <c r="I276" i="22"/>
  <c r="L276" i="22" s="1"/>
  <c r="J275" i="22"/>
  <c r="I275" i="22"/>
  <c r="L275" i="22" s="1"/>
  <c r="J274" i="22"/>
  <c r="I274" i="22"/>
  <c r="J273" i="22"/>
  <c r="I273" i="22"/>
  <c r="L273" i="22" s="1"/>
  <c r="J272" i="22"/>
  <c r="I272" i="22"/>
  <c r="L272" i="22" s="1"/>
  <c r="J271" i="22"/>
  <c r="I271" i="22"/>
  <c r="L271" i="22" s="1"/>
  <c r="J270" i="22"/>
  <c r="I270" i="22"/>
  <c r="L270" i="22" s="1"/>
  <c r="J269" i="22"/>
  <c r="I269" i="22"/>
  <c r="L269" i="22" s="1"/>
  <c r="J268" i="22"/>
  <c r="I268" i="22"/>
  <c r="K268" i="22" s="1"/>
  <c r="J267" i="22"/>
  <c r="I267" i="22"/>
  <c r="L267" i="22" s="1"/>
  <c r="J266" i="22"/>
  <c r="I266" i="22"/>
  <c r="L266" i="22" s="1"/>
  <c r="J265" i="22"/>
  <c r="I265" i="22"/>
  <c r="L265" i="22" s="1"/>
  <c r="J264" i="22"/>
  <c r="I264" i="22"/>
  <c r="L264" i="22" s="1"/>
  <c r="J263" i="22"/>
  <c r="I263" i="22"/>
  <c r="L263" i="22" s="1"/>
  <c r="J262" i="22"/>
  <c r="I262" i="22"/>
  <c r="L262" i="22" s="1"/>
  <c r="J261" i="22"/>
  <c r="I261" i="22"/>
  <c r="L261" i="22" s="1"/>
  <c r="J260" i="22"/>
  <c r="I260" i="22"/>
  <c r="L260" i="22" s="1"/>
  <c r="J259" i="22"/>
  <c r="I259" i="22"/>
  <c r="L259" i="22" s="1"/>
  <c r="J258" i="22"/>
  <c r="I258" i="22"/>
  <c r="L258" i="22" s="1"/>
  <c r="J257" i="22"/>
  <c r="I257" i="22"/>
  <c r="L257" i="22" s="1"/>
  <c r="J256" i="22"/>
  <c r="I256" i="22"/>
  <c r="L256" i="22" s="1"/>
  <c r="J255" i="22"/>
  <c r="I255" i="22"/>
  <c r="L255" i="22" s="1"/>
  <c r="J254" i="22"/>
  <c r="I254" i="22"/>
  <c r="L254" i="22" s="1"/>
  <c r="J253" i="22"/>
  <c r="I253" i="22"/>
  <c r="L253" i="22" s="1"/>
  <c r="J252" i="22"/>
  <c r="I252" i="22"/>
  <c r="L252" i="22" s="1"/>
  <c r="J251" i="22"/>
  <c r="I251" i="22"/>
  <c r="L251" i="22" s="1"/>
  <c r="J250" i="22"/>
  <c r="I250" i="22"/>
  <c r="L250" i="22" s="1"/>
  <c r="J249" i="22"/>
  <c r="I249" i="22"/>
  <c r="L249" i="22" s="1"/>
  <c r="J248" i="22"/>
  <c r="I248" i="22"/>
  <c r="L248" i="22" s="1"/>
  <c r="J247" i="22"/>
  <c r="I247" i="22"/>
  <c r="L247" i="22" s="1"/>
  <c r="J246" i="22"/>
  <c r="I246" i="22"/>
  <c r="L246" i="22" s="1"/>
  <c r="J245" i="22"/>
  <c r="I245" i="22"/>
  <c r="L245" i="22" s="1"/>
  <c r="J244" i="22"/>
  <c r="I244" i="22"/>
  <c r="L244" i="22" s="1"/>
  <c r="J243" i="22"/>
  <c r="I243" i="22"/>
  <c r="L243" i="22" s="1"/>
  <c r="J242" i="22"/>
  <c r="I242" i="22"/>
  <c r="L242" i="22" s="1"/>
  <c r="J241" i="22"/>
  <c r="I241" i="22"/>
  <c r="L241" i="22" s="1"/>
  <c r="J240" i="22"/>
  <c r="I240" i="22"/>
  <c r="L240" i="22" s="1"/>
  <c r="J239" i="22"/>
  <c r="I239" i="22"/>
  <c r="L239" i="22" s="1"/>
  <c r="J238" i="22"/>
  <c r="I238" i="22"/>
  <c r="K238" i="22" s="1"/>
  <c r="J237" i="22"/>
  <c r="I237" i="22"/>
  <c r="L237" i="22" s="1"/>
  <c r="J236" i="22"/>
  <c r="I236" i="22"/>
  <c r="L236" i="22" s="1"/>
  <c r="J235" i="22"/>
  <c r="I235" i="22"/>
  <c r="L235" i="22" s="1"/>
  <c r="J234" i="22"/>
  <c r="I234" i="22"/>
  <c r="L234" i="22" s="1"/>
  <c r="J233" i="22"/>
  <c r="I233" i="22"/>
  <c r="L233" i="22" s="1"/>
  <c r="J232" i="22"/>
  <c r="I232" i="22"/>
  <c r="L232" i="22" s="1"/>
  <c r="J231" i="22"/>
  <c r="I231" i="22"/>
  <c r="L231" i="22" s="1"/>
  <c r="J230" i="22"/>
  <c r="I230" i="22"/>
  <c r="L230" i="22" s="1"/>
  <c r="J229" i="22"/>
  <c r="I229" i="22"/>
  <c r="L229" i="22" s="1"/>
  <c r="J228" i="22"/>
  <c r="I228" i="22"/>
  <c r="K228" i="22" s="1"/>
  <c r="J227" i="22"/>
  <c r="I227" i="22"/>
  <c r="L227" i="22" s="1"/>
  <c r="J226" i="22"/>
  <c r="I226" i="22"/>
  <c r="K226" i="22" s="1"/>
  <c r="J225" i="22"/>
  <c r="I225" i="22"/>
  <c r="L225" i="22" s="1"/>
  <c r="J224" i="22"/>
  <c r="I224" i="22"/>
  <c r="L224" i="22" s="1"/>
  <c r="J223" i="22"/>
  <c r="I223" i="22"/>
  <c r="L223" i="22" s="1"/>
  <c r="J222" i="22"/>
  <c r="I222" i="22"/>
  <c r="L222" i="22" s="1"/>
  <c r="J221" i="22"/>
  <c r="I221" i="22"/>
  <c r="L221" i="22" s="1"/>
  <c r="J220" i="22"/>
  <c r="I220" i="22"/>
  <c r="L220" i="22" s="1"/>
  <c r="J219" i="22"/>
  <c r="I219" i="22"/>
  <c r="I218" i="22"/>
  <c r="L218" i="22" s="1"/>
  <c r="J217" i="22"/>
  <c r="I217" i="22"/>
  <c r="J216" i="22"/>
  <c r="I216" i="22"/>
  <c r="J215" i="22"/>
  <c r="I215" i="22"/>
  <c r="J214" i="22"/>
  <c r="I214" i="22"/>
  <c r="K214" i="22" s="1"/>
  <c r="J213" i="22"/>
  <c r="I213" i="22"/>
  <c r="J212" i="22"/>
  <c r="I212" i="22"/>
  <c r="L212" i="22" s="1"/>
  <c r="J211" i="22"/>
  <c r="I211" i="22"/>
  <c r="J210" i="22"/>
  <c r="I210" i="22"/>
  <c r="L210" i="22" s="1"/>
  <c r="J209" i="22"/>
  <c r="I209" i="22"/>
  <c r="J208" i="22"/>
  <c r="I208" i="22"/>
  <c r="K208" i="22" s="1"/>
  <c r="J207" i="22"/>
  <c r="I207" i="22"/>
  <c r="J206" i="22"/>
  <c r="I206" i="22"/>
  <c r="L206" i="22" s="1"/>
  <c r="J205" i="22"/>
  <c r="I205" i="22"/>
  <c r="J204" i="22"/>
  <c r="I204" i="22"/>
  <c r="L204" i="22" s="1"/>
  <c r="J203" i="22"/>
  <c r="I203" i="22"/>
  <c r="J202" i="22"/>
  <c r="I202" i="22"/>
  <c r="L202" i="22" s="1"/>
  <c r="J201" i="22"/>
  <c r="I201" i="22"/>
  <c r="J200" i="22"/>
  <c r="I200" i="22"/>
  <c r="K200" i="22" s="1"/>
  <c r="J199" i="22"/>
  <c r="I199" i="22"/>
  <c r="J198" i="22"/>
  <c r="I198" i="22"/>
  <c r="K198" i="22" s="1"/>
  <c r="J197" i="22"/>
  <c r="I197" i="22"/>
  <c r="J196" i="22"/>
  <c r="I196" i="22"/>
  <c r="L196" i="22" s="1"/>
  <c r="J195" i="22"/>
  <c r="I195" i="22"/>
  <c r="J194" i="22"/>
  <c r="I194" i="22"/>
  <c r="L194" i="22" s="1"/>
  <c r="J193" i="22"/>
  <c r="I193" i="22"/>
  <c r="J192" i="22"/>
  <c r="I192" i="22"/>
  <c r="K192" i="22" s="1"/>
  <c r="J191" i="22"/>
  <c r="I191" i="22"/>
  <c r="J190" i="22"/>
  <c r="I190" i="22"/>
  <c r="L190" i="22" s="1"/>
  <c r="J189" i="22"/>
  <c r="I189" i="22"/>
  <c r="J188" i="22"/>
  <c r="I188" i="22"/>
  <c r="L188" i="22" s="1"/>
  <c r="J187" i="22"/>
  <c r="I187" i="22"/>
  <c r="J186" i="22"/>
  <c r="I186" i="22"/>
  <c r="L186" i="22" s="1"/>
  <c r="J185" i="22"/>
  <c r="I185" i="22"/>
  <c r="J184" i="22"/>
  <c r="I184" i="22"/>
  <c r="K184" i="22" s="1"/>
  <c r="J183" i="22"/>
  <c r="I183" i="22"/>
  <c r="J182" i="22"/>
  <c r="I182" i="22"/>
  <c r="L182" i="22" s="1"/>
  <c r="J181" i="22"/>
  <c r="I181" i="22"/>
  <c r="J180" i="22"/>
  <c r="I180" i="22"/>
  <c r="L180" i="22" s="1"/>
  <c r="J179" i="22"/>
  <c r="I179" i="22"/>
  <c r="J178" i="22"/>
  <c r="I178" i="22"/>
  <c r="L178" i="22" s="1"/>
  <c r="J177" i="22"/>
  <c r="I177" i="22"/>
  <c r="J176" i="22"/>
  <c r="I176" i="22"/>
  <c r="K176" i="22" s="1"/>
  <c r="J175" i="22"/>
  <c r="I175" i="22"/>
  <c r="J174" i="22"/>
  <c r="I174" i="22"/>
  <c r="K174" i="22" s="1"/>
  <c r="J173" i="22"/>
  <c r="I173" i="22"/>
  <c r="J172" i="22"/>
  <c r="I172" i="22"/>
  <c r="L172" i="22" s="1"/>
  <c r="J171" i="22"/>
  <c r="I171" i="22"/>
  <c r="J170" i="22"/>
  <c r="I170" i="22"/>
  <c r="L170" i="22" s="1"/>
  <c r="J169" i="22"/>
  <c r="I169" i="22"/>
  <c r="J168" i="22"/>
  <c r="I168" i="22"/>
  <c r="K168" i="22" s="1"/>
  <c r="J167" i="22"/>
  <c r="I167" i="22"/>
  <c r="J166" i="22"/>
  <c r="I166" i="22"/>
  <c r="K166" i="22" s="1"/>
  <c r="J165" i="22"/>
  <c r="I165" i="22"/>
  <c r="J164" i="22"/>
  <c r="I164" i="22"/>
  <c r="L164" i="22" s="1"/>
  <c r="J163" i="22"/>
  <c r="I163" i="22"/>
  <c r="J162" i="22"/>
  <c r="I162" i="22"/>
  <c r="L162" i="22" s="1"/>
  <c r="J161" i="22"/>
  <c r="I161" i="22"/>
  <c r="J160" i="22"/>
  <c r="I160" i="22"/>
  <c r="K160" i="22" s="1"/>
  <c r="J159" i="22"/>
  <c r="I159" i="22"/>
  <c r="J158" i="22"/>
  <c r="I158" i="22"/>
  <c r="L158" i="22" s="1"/>
  <c r="J157" i="22"/>
  <c r="I157" i="22"/>
  <c r="J156" i="22"/>
  <c r="I156" i="22"/>
  <c r="L156" i="22" s="1"/>
  <c r="J155" i="22"/>
  <c r="I155" i="22"/>
  <c r="J154" i="22"/>
  <c r="I154" i="22"/>
  <c r="L154" i="22" s="1"/>
  <c r="J153" i="22"/>
  <c r="I153" i="22"/>
  <c r="J152" i="22"/>
  <c r="I152" i="22"/>
  <c r="K152" i="22" s="1"/>
  <c r="J151" i="22"/>
  <c r="I151" i="22"/>
  <c r="J150" i="22"/>
  <c r="I150" i="22"/>
  <c r="L150" i="22" s="1"/>
  <c r="J149" i="22"/>
  <c r="I149" i="22"/>
  <c r="J148" i="22"/>
  <c r="I148" i="22"/>
  <c r="L148" i="22" s="1"/>
  <c r="J147" i="22"/>
  <c r="I147" i="22"/>
  <c r="J146" i="22"/>
  <c r="I146" i="22"/>
  <c r="L146" i="22" s="1"/>
  <c r="J145" i="22"/>
  <c r="I145" i="22"/>
  <c r="J144" i="22"/>
  <c r="I144" i="22"/>
  <c r="K144" i="22" s="1"/>
  <c r="J143" i="22"/>
  <c r="I143" i="22"/>
  <c r="J142" i="22"/>
  <c r="I142" i="22"/>
  <c r="K142" i="22" s="1"/>
  <c r="J141" i="22"/>
  <c r="I141" i="22"/>
  <c r="J140" i="22"/>
  <c r="I140" i="22"/>
  <c r="L140" i="22" s="1"/>
  <c r="J139" i="22"/>
  <c r="I139" i="22"/>
  <c r="J138" i="22"/>
  <c r="I138" i="22"/>
  <c r="L138" i="22" s="1"/>
  <c r="J137" i="22"/>
  <c r="I137" i="22"/>
  <c r="J136" i="22"/>
  <c r="I136" i="22"/>
  <c r="K136" i="22" s="1"/>
  <c r="J135" i="22"/>
  <c r="I135" i="22"/>
  <c r="J134" i="22"/>
  <c r="I134" i="22"/>
  <c r="L134" i="22" s="1"/>
  <c r="J133" i="22"/>
  <c r="I133" i="22"/>
  <c r="J132" i="22"/>
  <c r="I132" i="22"/>
  <c r="L132" i="22" s="1"/>
  <c r="J131" i="22"/>
  <c r="I131" i="22"/>
  <c r="J130" i="22"/>
  <c r="I130" i="22"/>
  <c r="L130" i="22" s="1"/>
  <c r="J129" i="22"/>
  <c r="I129" i="22"/>
  <c r="J128" i="22"/>
  <c r="I128" i="22"/>
  <c r="K128" i="22" s="1"/>
  <c r="J127" i="22"/>
  <c r="I127" i="22"/>
  <c r="J126" i="22"/>
  <c r="I126" i="22"/>
  <c r="L126" i="22" s="1"/>
  <c r="J125" i="22"/>
  <c r="I125" i="22"/>
  <c r="J124" i="22"/>
  <c r="I124" i="22"/>
  <c r="L124" i="22" s="1"/>
  <c r="J123" i="22"/>
  <c r="I123" i="22"/>
  <c r="J122" i="22"/>
  <c r="I122" i="22"/>
  <c r="L122" i="22" s="1"/>
  <c r="J121" i="22"/>
  <c r="I121" i="22"/>
  <c r="J120" i="22"/>
  <c r="I120" i="22"/>
  <c r="K120" i="22" s="1"/>
  <c r="J119" i="22"/>
  <c r="I119" i="22"/>
  <c r="J118" i="22"/>
  <c r="I118" i="22"/>
  <c r="K118" i="22" s="1"/>
  <c r="J117" i="22"/>
  <c r="I117" i="22"/>
  <c r="J116" i="22"/>
  <c r="I116" i="22"/>
  <c r="L116" i="22" s="1"/>
  <c r="J115" i="22"/>
  <c r="I115" i="22"/>
  <c r="J114" i="22"/>
  <c r="I114" i="22"/>
  <c r="L114" i="22" s="1"/>
  <c r="J113" i="22"/>
  <c r="I113" i="22"/>
  <c r="J112" i="22"/>
  <c r="I112" i="22"/>
  <c r="K112" i="22" s="1"/>
  <c r="J111" i="22"/>
  <c r="I111" i="22"/>
  <c r="J110" i="22"/>
  <c r="I110" i="22"/>
  <c r="L110" i="22" s="1"/>
  <c r="J109" i="22"/>
  <c r="I109" i="22"/>
  <c r="J108" i="22"/>
  <c r="I108" i="22"/>
  <c r="L108" i="22" s="1"/>
  <c r="J107" i="22"/>
  <c r="I107" i="22"/>
  <c r="J106" i="22"/>
  <c r="I106" i="22"/>
  <c r="L106" i="22" s="1"/>
  <c r="J105" i="22"/>
  <c r="I105" i="22"/>
  <c r="J104" i="22"/>
  <c r="I104" i="22"/>
  <c r="K104" i="22" s="1"/>
  <c r="J103" i="22"/>
  <c r="I103" i="22"/>
  <c r="J102" i="22"/>
  <c r="I102" i="22"/>
  <c r="L102" i="22" s="1"/>
  <c r="J101" i="22"/>
  <c r="I101" i="22"/>
  <c r="J100" i="22"/>
  <c r="I100" i="22"/>
  <c r="L100" i="22" s="1"/>
  <c r="J99" i="22"/>
  <c r="I99" i="22"/>
  <c r="J98" i="22"/>
  <c r="I98" i="22"/>
  <c r="L98" i="22" s="1"/>
  <c r="J97" i="22"/>
  <c r="I97" i="22"/>
  <c r="J96" i="22"/>
  <c r="I96" i="22"/>
  <c r="K96" i="22" s="1"/>
  <c r="J95" i="22"/>
  <c r="I95" i="22"/>
  <c r="J94" i="22"/>
  <c r="I94" i="22"/>
  <c r="L94" i="22" s="1"/>
  <c r="J93" i="22"/>
  <c r="I93" i="22"/>
  <c r="J92" i="22"/>
  <c r="I92" i="22"/>
  <c r="L92" i="22" s="1"/>
  <c r="J91" i="22"/>
  <c r="I91" i="22"/>
  <c r="J90" i="22"/>
  <c r="I90" i="22"/>
  <c r="L90" i="22" s="1"/>
  <c r="J89" i="22"/>
  <c r="I89" i="22"/>
  <c r="K89" i="22" s="1"/>
  <c r="J88" i="22"/>
  <c r="I88" i="22"/>
  <c r="L88" i="22" s="1"/>
  <c r="J87" i="22"/>
  <c r="I87" i="22"/>
  <c r="K87" i="22" s="1"/>
  <c r="J86" i="22"/>
  <c r="I86" i="22"/>
  <c r="K86" i="22" s="1"/>
  <c r="J85" i="22"/>
  <c r="I85" i="22"/>
  <c r="J84" i="22"/>
  <c r="I84" i="22"/>
  <c r="K84" i="22" s="1"/>
  <c r="J83" i="22"/>
  <c r="I83" i="22"/>
  <c r="K83" i="22" s="1"/>
  <c r="J82" i="22"/>
  <c r="I82" i="22"/>
  <c r="L82" i="22" s="1"/>
  <c r="J81" i="22"/>
  <c r="I81" i="22"/>
  <c r="K81" i="22" s="1"/>
  <c r="J80" i="22"/>
  <c r="I80" i="22"/>
  <c r="L80" i="22" s="1"/>
  <c r="J79" i="22"/>
  <c r="I79" i="22"/>
  <c r="K79" i="22" s="1"/>
  <c r="J78" i="22"/>
  <c r="I78" i="22"/>
  <c r="L78" i="22" s="1"/>
  <c r="J77" i="22"/>
  <c r="I77" i="22"/>
  <c r="K77" i="22" s="1"/>
  <c r="J76" i="22"/>
  <c r="I76" i="22"/>
  <c r="L76" i="22" s="1"/>
  <c r="J75" i="22"/>
  <c r="I75" i="22"/>
  <c r="K75" i="22" s="1"/>
  <c r="J74" i="22"/>
  <c r="I74" i="22"/>
  <c r="L74" i="22" s="1"/>
  <c r="J73" i="22"/>
  <c r="I73" i="22"/>
  <c r="K73" i="22" s="1"/>
  <c r="J72" i="22"/>
  <c r="I72" i="22"/>
  <c r="L72" i="22" s="1"/>
  <c r="J71" i="22"/>
  <c r="I71" i="22"/>
  <c r="K71" i="22" s="1"/>
  <c r="J70" i="22"/>
  <c r="I70" i="22"/>
  <c r="K70" i="22" s="1"/>
  <c r="J69" i="22"/>
  <c r="I69" i="22"/>
  <c r="K69" i="22" s="1"/>
  <c r="J68" i="22"/>
  <c r="I68" i="22"/>
  <c r="L68" i="22" s="1"/>
  <c r="J67" i="22"/>
  <c r="I67" i="22"/>
  <c r="K67" i="22" s="1"/>
  <c r="J66" i="22"/>
  <c r="I66" i="22"/>
  <c r="K66" i="22" s="1"/>
  <c r="J65" i="22"/>
  <c r="I65" i="22"/>
  <c r="K65" i="22" s="1"/>
  <c r="J64" i="22"/>
  <c r="I64" i="22"/>
  <c r="L64" i="22" s="1"/>
  <c r="J63" i="22"/>
  <c r="I63" i="22"/>
  <c r="K63" i="22" s="1"/>
  <c r="J62" i="22"/>
  <c r="I62" i="22"/>
  <c r="L62" i="22" s="1"/>
  <c r="J61" i="22"/>
  <c r="I61" i="22"/>
  <c r="K61" i="22" s="1"/>
  <c r="J60" i="22"/>
  <c r="I60" i="22"/>
  <c r="L60" i="22" s="1"/>
  <c r="J59" i="22"/>
  <c r="I59" i="22"/>
  <c r="K59" i="22" s="1"/>
  <c r="J58" i="22"/>
  <c r="I58" i="22"/>
  <c r="L58" i="22" s="1"/>
  <c r="J57" i="22"/>
  <c r="I57" i="22"/>
  <c r="K57" i="22" s="1"/>
  <c r="J56" i="22"/>
  <c r="I56" i="22"/>
  <c r="L56" i="22" s="1"/>
  <c r="J55" i="22"/>
  <c r="I55" i="22"/>
  <c r="K55" i="22" s="1"/>
  <c r="J54" i="22"/>
  <c r="I54" i="22"/>
  <c r="K54" i="22" s="1"/>
  <c r="J53" i="22"/>
  <c r="I53" i="22"/>
  <c r="K53" i="22" s="1"/>
  <c r="J52" i="22"/>
  <c r="I52" i="22"/>
  <c r="K52" i="22" s="1"/>
  <c r="J51" i="22"/>
  <c r="I51" i="22"/>
  <c r="K51" i="22" s="1"/>
  <c r="J50" i="22"/>
  <c r="I50" i="22"/>
  <c r="L50" i="22" s="1"/>
  <c r="J49" i="22"/>
  <c r="I49" i="22"/>
  <c r="K49" i="22" s="1"/>
  <c r="J48" i="22"/>
  <c r="I48" i="22"/>
  <c r="L48" i="22" s="1"/>
  <c r="J47" i="22"/>
  <c r="I47" i="22"/>
  <c r="K47" i="22" s="1"/>
  <c r="J46" i="22"/>
  <c r="I46" i="22"/>
  <c r="L46" i="22" s="1"/>
  <c r="J45" i="22"/>
  <c r="I45" i="22"/>
  <c r="K45" i="22" s="1"/>
  <c r="J44" i="22"/>
  <c r="I44" i="22"/>
  <c r="L44" i="22" s="1"/>
  <c r="J43" i="22"/>
  <c r="I43" i="22"/>
  <c r="K43" i="22" s="1"/>
  <c r="J42" i="22"/>
  <c r="I42" i="22"/>
  <c r="L42" i="22" s="1"/>
  <c r="J41" i="22"/>
  <c r="I41" i="22"/>
  <c r="K41" i="22" s="1"/>
  <c r="J40" i="22"/>
  <c r="I40" i="22"/>
  <c r="L40" i="22" s="1"/>
  <c r="J39" i="22"/>
  <c r="I39" i="22"/>
  <c r="K39" i="22" s="1"/>
  <c r="J38" i="22"/>
  <c r="I38" i="22"/>
  <c r="K38" i="22" s="1"/>
  <c r="P14" i="22"/>
  <c r="J37" i="22"/>
  <c r="I37" i="22"/>
  <c r="L37" i="22" s="1"/>
  <c r="J36" i="22"/>
  <c r="I36" i="22"/>
  <c r="K36" i="22" s="1"/>
  <c r="J35" i="22"/>
  <c r="I35" i="22"/>
  <c r="L35" i="22" s="1"/>
  <c r="J34" i="22"/>
  <c r="I34" i="22"/>
  <c r="L34" i="22" s="1"/>
  <c r="J33" i="22"/>
  <c r="I33" i="22"/>
  <c r="L33" i="22" s="1"/>
  <c r="J32" i="22"/>
  <c r="I32" i="22"/>
  <c r="K32" i="22" s="1"/>
  <c r="J31" i="22"/>
  <c r="I31" i="22"/>
  <c r="L31" i="22" s="1"/>
  <c r="J30" i="22"/>
  <c r="I30" i="22"/>
  <c r="L30" i="22" s="1"/>
  <c r="J29" i="22"/>
  <c r="I29" i="22"/>
  <c r="K29" i="22" s="1"/>
  <c r="J28" i="22"/>
  <c r="I28" i="22"/>
  <c r="L28" i="22" s="1"/>
  <c r="J27" i="22"/>
  <c r="I27" i="22"/>
  <c r="K27" i="22" s="1"/>
  <c r="J26" i="22"/>
  <c r="I26" i="22"/>
  <c r="L26" i="22" s="1"/>
  <c r="J25" i="22"/>
  <c r="I25" i="22"/>
  <c r="K25" i="22" s="1"/>
  <c r="J24" i="22"/>
  <c r="I24" i="22"/>
  <c r="L24" i="22" s="1"/>
  <c r="J23" i="22"/>
  <c r="I23" i="22"/>
  <c r="K23" i="22" s="1"/>
  <c r="J22" i="22"/>
  <c r="I22" i="22"/>
  <c r="L22" i="22" s="1"/>
  <c r="J21" i="22"/>
  <c r="I21" i="22"/>
  <c r="K21" i="22" s="1"/>
  <c r="J20" i="22"/>
  <c r="I20" i="22"/>
  <c r="L20" i="22" s="1"/>
  <c r="J19" i="22"/>
  <c r="I19" i="22"/>
  <c r="K19" i="22" s="1"/>
  <c r="J18" i="22"/>
  <c r="I18" i="22"/>
  <c r="L18" i="22" s="1"/>
  <c r="J17" i="22"/>
  <c r="I17" i="22"/>
  <c r="K17" i="22" s="1"/>
  <c r="J16" i="22"/>
  <c r="I16" i="22"/>
  <c r="L16" i="22" s="1"/>
  <c r="J15" i="22"/>
  <c r="I15" i="22"/>
  <c r="K15" i="22" s="1"/>
  <c r="J14" i="22"/>
  <c r="I14" i="22"/>
  <c r="L14" i="22" s="1"/>
  <c r="J13" i="22"/>
  <c r="I13" i="22"/>
  <c r="K13" i="22" s="1"/>
  <c r="J12" i="22"/>
  <c r="I12" i="22"/>
  <c r="L12" i="22" s="1"/>
  <c r="J11" i="22"/>
  <c r="I11" i="22"/>
  <c r="K11" i="22" s="1"/>
  <c r="J10" i="22"/>
  <c r="I10" i="22"/>
  <c r="L10" i="22" s="1"/>
  <c r="J9" i="22"/>
  <c r="I9" i="22"/>
  <c r="K9" i="22" s="1"/>
  <c r="J8" i="22"/>
  <c r="I8" i="22"/>
  <c r="K8" i="22" s="1"/>
  <c r="J7" i="22"/>
  <c r="I7" i="22"/>
  <c r="K7" i="22" s="1"/>
  <c r="J6" i="22"/>
  <c r="I6" i="22"/>
  <c r="L6" i="22" s="1"/>
  <c r="J5" i="22"/>
  <c r="I5" i="22"/>
  <c r="K5" i="22" s="1"/>
  <c r="J4" i="22"/>
  <c r="I4" i="22"/>
  <c r="L4" i="22" s="1"/>
  <c r="C16" i="15"/>
  <c r="C17" i="15"/>
  <c r="C18" i="15"/>
  <c r="C19" i="15"/>
  <c r="C20" i="15"/>
  <c r="C21" i="15"/>
  <c r="C22" i="15"/>
  <c r="C15" i="15"/>
  <c r="I55" i="21"/>
  <c r="J55" i="21"/>
  <c r="K55" i="21"/>
  <c r="L55" i="21"/>
  <c r="M55" i="21"/>
  <c r="N55" i="21"/>
  <c r="O55" i="21"/>
  <c r="P55" i="21"/>
  <c r="Q55" i="21"/>
  <c r="R55" i="21"/>
  <c r="S55" i="21"/>
  <c r="T55" i="21"/>
  <c r="U55" i="21"/>
  <c r="V55" i="21"/>
  <c r="W55" i="21"/>
  <c r="X55" i="21"/>
  <c r="Y55" i="21"/>
  <c r="Z55" i="21"/>
  <c r="AA55" i="21"/>
  <c r="AB55" i="21"/>
  <c r="AC55" i="21"/>
  <c r="AD55" i="21"/>
  <c r="AE55" i="21"/>
  <c r="AF55" i="21"/>
  <c r="AG55" i="21"/>
  <c r="AH55" i="21"/>
  <c r="AI55" i="21"/>
  <c r="AJ55" i="21"/>
  <c r="AK55" i="21"/>
  <c r="AL55" i="21"/>
  <c r="AM55" i="21"/>
  <c r="AN55" i="21"/>
  <c r="AO55" i="21"/>
  <c r="AP55" i="21"/>
  <c r="AQ55" i="21"/>
  <c r="H55" i="21"/>
  <c r="K85" i="22" l="1"/>
  <c r="L85" i="22"/>
  <c r="K216" i="22"/>
  <c r="L216" i="22"/>
  <c r="L219" i="22"/>
  <c r="K219" i="22"/>
  <c r="K274" i="22"/>
  <c r="L274" i="22"/>
  <c r="L311" i="22"/>
  <c r="K311" i="22"/>
  <c r="K275" i="22"/>
  <c r="L174" i="22"/>
  <c r="C18" i="20"/>
  <c r="L118" i="22"/>
  <c r="K222" i="22"/>
  <c r="L66" i="22"/>
  <c r="K276" i="22"/>
  <c r="K279" i="22"/>
  <c r="K246" i="22"/>
  <c r="L19" i="22"/>
  <c r="L52" i="22"/>
  <c r="K130" i="22"/>
  <c r="L166" i="22"/>
  <c r="K232" i="22"/>
  <c r="L355" i="22"/>
  <c r="K82" i="22"/>
  <c r="K134" i="22"/>
  <c r="L198" i="22"/>
  <c r="L238" i="22"/>
  <c r="K252" i="22"/>
  <c r="L308" i="22"/>
  <c r="L359" i="22"/>
  <c r="L142" i="22"/>
  <c r="K206" i="22"/>
  <c r="K94" i="22"/>
  <c r="K146" i="22"/>
  <c r="L290" i="22"/>
  <c r="L312" i="22"/>
  <c r="L403" i="22"/>
  <c r="L326" i="22"/>
  <c r="K333" i="22"/>
  <c r="K158" i="22"/>
  <c r="L184" i="22"/>
  <c r="L268" i="22"/>
  <c r="L280" i="22"/>
  <c r="K287" i="22"/>
  <c r="L435" i="22"/>
  <c r="K260" i="22"/>
  <c r="L387" i="22"/>
  <c r="K110" i="22"/>
  <c r="L443" i="22"/>
  <c r="K447" i="22"/>
  <c r="L43" i="22"/>
  <c r="L69" i="22"/>
  <c r="L226" i="22"/>
  <c r="K240" i="22"/>
  <c r="K251" i="22"/>
  <c r="K303" i="22"/>
  <c r="L317" i="22"/>
  <c r="L11" i="22"/>
  <c r="K262" i="22"/>
  <c r="L281" i="22"/>
  <c r="L321" i="22"/>
  <c r="L328" i="22"/>
  <c r="L38" i="22"/>
  <c r="K60" i="22"/>
  <c r="L84" i="22"/>
  <c r="K98" i="22"/>
  <c r="K126" i="22"/>
  <c r="K150" i="22"/>
  <c r="L192" i="22"/>
  <c r="K236" i="22"/>
  <c r="K242" i="22"/>
  <c r="K266" i="22"/>
  <c r="L305" i="22"/>
  <c r="L365" i="22"/>
  <c r="L411" i="22"/>
  <c r="L9" i="22"/>
  <c r="K33" i="22"/>
  <c r="L70" i="22"/>
  <c r="K102" i="22"/>
  <c r="K182" i="22"/>
  <c r="L214" i="22"/>
  <c r="K227" i="22"/>
  <c r="K230" i="22"/>
  <c r="K264" i="22"/>
  <c r="K272" i="22"/>
  <c r="L296" i="22"/>
  <c r="L381" i="22"/>
  <c r="L5" i="22"/>
  <c r="L21" i="22"/>
  <c r="L61" i="22"/>
  <c r="K162" i="22"/>
  <c r="L228" i="22"/>
  <c r="K250" i="22"/>
  <c r="K256" i="22"/>
  <c r="K267" i="22"/>
  <c r="K270" i="22"/>
  <c r="L294" i="22"/>
  <c r="L297" i="22"/>
  <c r="L310" i="22"/>
  <c r="L337" i="22"/>
  <c r="L27" i="22"/>
  <c r="L25" i="22"/>
  <c r="K114" i="22"/>
  <c r="K265" i="22"/>
  <c r="K301" i="22"/>
  <c r="L421" i="22"/>
  <c r="L429" i="22"/>
  <c r="K457" i="22"/>
  <c r="L13" i="22"/>
  <c r="L29" i="22"/>
  <c r="K50" i="22"/>
  <c r="L59" i="22"/>
  <c r="K68" i="22"/>
  <c r="L7" i="22"/>
  <c r="L23" i="22"/>
  <c r="K44" i="22"/>
  <c r="L77" i="22"/>
  <c r="L86" i="22"/>
  <c r="L96" i="22"/>
  <c r="L112" i="22"/>
  <c r="L128" i="22"/>
  <c r="L144" i="22"/>
  <c r="L160" i="22"/>
  <c r="L176" i="22"/>
  <c r="K190" i="22"/>
  <c r="K220" i="22"/>
  <c r="K235" i="22"/>
  <c r="K248" i="22"/>
  <c r="K258" i="22"/>
  <c r="L278" i="22"/>
  <c r="L289" i="22"/>
  <c r="L292" i="22"/>
  <c r="K295" i="22"/>
  <c r="K319" i="22"/>
  <c r="K335" i="22"/>
  <c r="L349" i="22"/>
  <c r="L371" i="22"/>
  <c r="L397" i="22"/>
  <c r="L419" i="22"/>
  <c r="K451" i="22"/>
  <c r="L17" i="22"/>
  <c r="L53" i="22"/>
  <c r="L75" i="22"/>
  <c r="K90" i="22"/>
  <c r="K106" i="22"/>
  <c r="K122" i="22"/>
  <c r="K138" i="22"/>
  <c r="K154" i="22"/>
  <c r="K170" i="22"/>
  <c r="L200" i="22"/>
  <c r="K233" i="22"/>
  <c r="K243" i="22"/>
  <c r="L427" i="22"/>
  <c r="L445" i="22"/>
  <c r="K455" i="22"/>
  <c r="L391" i="22"/>
  <c r="L413" i="22"/>
  <c r="K449" i="22"/>
  <c r="L15" i="22"/>
  <c r="L36" i="22"/>
  <c r="L45" i="22"/>
  <c r="L54" i="22"/>
  <c r="K76" i="22"/>
  <c r="L104" i="22"/>
  <c r="L120" i="22"/>
  <c r="L136" i="22"/>
  <c r="L152" i="22"/>
  <c r="L168" i="22"/>
  <c r="L208" i="22"/>
  <c r="K224" i="22"/>
  <c r="K234" i="22"/>
  <c r="K244" i="22"/>
  <c r="K249" i="22"/>
  <c r="K254" i="22"/>
  <c r="K259" i="22"/>
  <c r="K285" i="22"/>
  <c r="K315" i="22"/>
  <c r="L320" i="22"/>
  <c r="K453" i="22"/>
  <c r="K31" i="22"/>
  <c r="L41" i="22"/>
  <c r="K48" i="22"/>
  <c r="L57" i="22"/>
  <c r="K64" i="22"/>
  <c r="L73" i="22"/>
  <c r="K80" i="22"/>
  <c r="L89" i="22"/>
  <c r="K231" i="22"/>
  <c r="K247" i="22"/>
  <c r="K263" i="22"/>
  <c r="K282" i="22"/>
  <c r="L282" i="22"/>
  <c r="L293" i="22"/>
  <c r="K293" i="22"/>
  <c r="L322" i="22"/>
  <c r="L346" i="22"/>
  <c r="K346" i="22"/>
  <c r="K353" i="22"/>
  <c r="L353" i="22"/>
  <c r="L363" i="22"/>
  <c r="K367" i="22"/>
  <c r="L367" i="22"/>
  <c r="L378" i="22"/>
  <c r="K378" i="22"/>
  <c r="K385" i="22"/>
  <c r="L385" i="22"/>
  <c r="L395" i="22"/>
  <c r="K399" i="22"/>
  <c r="L399" i="22"/>
  <c r="K439" i="22"/>
  <c r="L439" i="22"/>
  <c r="L137" i="22"/>
  <c r="K137" i="22"/>
  <c r="L185" i="22"/>
  <c r="K185" i="22"/>
  <c r="K417" i="22"/>
  <c r="L417" i="22"/>
  <c r="K6" i="22"/>
  <c r="K10" i="22"/>
  <c r="K12" i="22"/>
  <c r="K14" i="22"/>
  <c r="K16" i="22"/>
  <c r="K18" i="22"/>
  <c r="K20" i="22"/>
  <c r="K22" i="22"/>
  <c r="K24" i="22"/>
  <c r="K26" i="22"/>
  <c r="K28" i="22"/>
  <c r="K30" i="22"/>
  <c r="P13" i="22"/>
  <c r="K35" i="22"/>
  <c r="K37" i="22"/>
  <c r="L39" i="22"/>
  <c r="K46" i="22"/>
  <c r="L55" i="22"/>
  <c r="K62" i="22"/>
  <c r="L71" i="22"/>
  <c r="K78" i="22"/>
  <c r="L87" i="22"/>
  <c r="K92" i="22"/>
  <c r="L95" i="22"/>
  <c r="K95" i="22"/>
  <c r="K100" i="22"/>
  <c r="L103" i="22"/>
  <c r="K103" i="22"/>
  <c r="K108" i="22"/>
  <c r="L111" i="22"/>
  <c r="K111" i="22"/>
  <c r="K116" i="22"/>
  <c r="L119" i="22"/>
  <c r="K119" i="22"/>
  <c r="K124" i="22"/>
  <c r="L127" i="22"/>
  <c r="K127" i="22"/>
  <c r="K132" i="22"/>
  <c r="L135" i="22"/>
  <c r="K135" i="22"/>
  <c r="K140" i="22"/>
  <c r="L143" i="22"/>
  <c r="K143" i="22"/>
  <c r="K148" i="22"/>
  <c r="L151" i="22"/>
  <c r="K151" i="22"/>
  <c r="K156" i="22"/>
  <c r="L159" i="22"/>
  <c r="K159" i="22"/>
  <c r="K164" i="22"/>
  <c r="L167" i="22"/>
  <c r="K167" i="22"/>
  <c r="K172" i="22"/>
  <c r="L175" i="22"/>
  <c r="K175" i="22"/>
  <c r="K180" i="22"/>
  <c r="L183" i="22"/>
  <c r="K183" i="22"/>
  <c r="K188" i="22"/>
  <c r="L191" i="22"/>
  <c r="K191" i="22"/>
  <c r="K196" i="22"/>
  <c r="L199" i="22"/>
  <c r="K199" i="22"/>
  <c r="K204" i="22"/>
  <c r="L207" i="22"/>
  <c r="K207" i="22"/>
  <c r="K212" i="22"/>
  <c r="L215" i="22"/>
  <c r="K215" i="22"/>
  <c r="K229" i="22"/>
  <c r="K245" i="22"/>
  <c r="K261" i="22"/>
  <c r="K277" i="22"/>
  <c r="L306" i="22"/>
  <c r="L323" i="22"/>
  <c r="K323" i="22"/>
  <c r="K331" i="22"/>
  <c r="L336" i="22"/>
  <c r="K407" i="22"/>
  <c r="L407" i="22"/>
  <c r="L442" i="22"/>
  <c r="K442" i="22"/>
  <c r="L113" i="22"/>
  <c r="K113" i="22"/>
  <c r="L153" i="22"/>
  <c r="K153" i="22"/>
  <c r="L201" i="22"/>
  <c r="K201" i="22"/>
  <c r="L309" i="22"/>
  <c r="K309" i="22"/>
  <c r="L339" i="22"/>
  <c r="K339" i="22"/>
  <c r="L388" i="22"/>
  <c r="K388" i="22"/>
  <c r="K218" i="22"/>
  <c r="L307" i="22"/>
  <c r="K307" i="22"/>
  <c r="K318" i="22"/>
  <c r="L318" i="22"/>
  <c r="L350" i="22"/>
  <c r="K350" i="22"/>
  <c r="L354" i="22"/>
  <c r="K354" i="22"/>
  <c r="L382" i="22"/>
  <c r="K382" i="22"/>
  <c r="L386" i="22"/>
  <c r="K386" i="22"/>
  <c r="L436" i="22"/>
  <c r="K436" i="22"/>
  <c r="L366" i="22"/>
  <c r="K366" i="22"/>
  <c r="L402" i="22"/>
  <c r="K402" i="22"/>
  <c r="L97" i="22"/>
  <c r="K97" i="22"/>
  <c r="L129" i="22"/>
  <c r="K129" i="22"/>
  <c r="L169" i="22"/>
  <c r="K169" i="22"/>
  <c r="L193" i="22"/>
  <c r="K193" i="22"/>
  <c r="L209" i="22"/>
  <c r="K209" i="22"/>
  <c r="K58" i="22"/>
  <c r="K74" i="22"/>
  <c r="L101" i="22"/>
  <c r="K101" i="22"/>
  <c r="L109" i="22"/>
  <c r="K109" i="22"/>
  <c r="L117" i="22"/>
  <c r="K117" i="22"/>
  <c r="L125" i="22"/>
  <c r="K125" i="22"/>
  <c r="L133" i="22"/>
  <c r="K133" i="22"/>
  <c r="L141" i="22"/>
  <c r="K141" i="22"/>
  <c r="L149" i="22"/>
  <c r="K149" i="22"/>
  <c r="L157" i="22"/>
  <c r="K157" i="22"/>
  <c r="L165" i="22"/>
  <c r="K165" i="22"/>
  <c r="L173" i="22"/>
  <c r="K173" i="22"/>
  <c r="K178" i="22"/>
  <c r="L181" i="22"/>
  <c r="K181" i="22"/>
  <c r="K186" i="22"/>
  <c r="L189" i="22"/>
  <c r="K189" i="22"/>
  <c r="K194" i="22"/>
  <c r="L197" i="22"/>
  <c r="K197" i="22"/>
  <c r="K202" i="22"/>
  <c r="L205" i="22"/>
  <c r="K205" i="22"/>
  <c r="K210" i="22"/>
  <c r="L213" i="22"/>
  <c r="K213" i="22"/>
  <c r="K225" i="22"/>
  <c r="K241" i="22"/>
  <c r="K257" i="22"/>
  <c r="K273" i="22"/>
  <c r="L291" i="22"/>
  <c r="K291" i="22"/>
  <c r="K299" i="22"/>
  <c r="K302" i="22"/>
  <c r="L302" i="22"/>
  <c r="L304" i="22"/>
  <c r="K329" i="22"/>
  <c r="K332" i="22"/>
  <c r="L332" i="22"/>
  <c r="L340" i="22"/>
  <c r="L343" i="22"/>
  <c r="L372" i="22"/>
  <c r="K372" i="22"/>
  <c r="L375" i="22"/>
  <c r="L404" i="22"/>
  <c r="K404" i="22"/>
  <c r="K415" i="22"/>
  <c r="L415" i="22"/>
  <c r="L426" i="22"/>
  <c r="K426" i="22"/>
  <c r="K433" i="22"/>
  <c r="L433" i="22"/>
  <c r="L420" i="22"/>
  <c r="K420" i="22"/>
  <c r="L161" i="22"/>
  <c r="K161" i="22"/>
  <c r="L356" i="22"/>
  <c r="K356" i="22"/>
  <c r="K4" i="22"/>
  <c r="L8" i="22"/>
  <c r="K42" i="22"/>
  <c r="L51" i="22"/>
  <c r="L83" i="22"/>
  <c r="L93" i="22"/>
  <c r="K93" i="22"/>
  <c r="L32" i="22"/>
  <c r="K34" i="22"/>
  <c r="K40" i="22"/>
  <c r="L49" i="22"/>
  <c r="K56" i="22"/>
  <c r="L65" i="22"/>
  <c r="K72" i="22"/>
  <c r="L81" i="22"/>
  <c r="K88" i="22"/>
  <c r="K223" i="22"/>
  <c r="K239" i="22"/>
  <c r="K255" i="22"/>
  <c r="K271" i="22"/>
  <c r="K283" i="22"/>
  <c r="K286" i="22"/>
  <c r="L286" i="22"/>
  <c r="L288" i="22"/>
  <c r="K313" i="22"/>
  <c r="K316" i="22"/>
  <c r="L316" i="22"/>
  <c r="L347" i="22"/>
  <c r="K351" i="22"/>
  <c r="L351" i="22"/>
  <c r="L362" i="22"/>
  <c r="K362" i="22"/>
  <c r="K369" i="22"/>
  <c r="L369" i="22"/>
  <c r="L379" i="22"/>
  <c r="K383" i="22"/>
  <c r="L383" i="22"/>
  <c r="L394" i="22"/>
  <c r="K394" i="22"/>
  <c r="K401" i="22"/>
  <c r="L401" i="22"/>
  <c r="K284" i="22"/>
  <c r="L284" i="22"/>
  <c r="L325" i="22"/>
  <c r="K325" i="22"/>
  <c r="L370" i="22"/>
  <c r="K370" i="22"/>
  <c r="L398" i="22"/>
  <c r="K398" i="22"/>
  <c r="L105" i="22"/>
  <c r="K105" i="22"/>
  <c r="L121" i="22"/>
  <c r="K121" i="22"/>
  <c r="L145" i="22"/>
  <c r="K145" i="22"/>
  <c r="L177" i="22"/>
  <c r="K177" i="22"/>
  <c r="L217" i="22"/>
  <c r="K217" i="22"/>
  <c r="L410" i="22"/>
  <c r="K410" i="22"/>
  <c r="L67" i="22"/>
  <c r="L47" i="22"/>
  <c r="L63" i="22"/>
  <c r="L79" i="22"/>
  <c r="L91" i="22"/>
  <c r="K91" i="22"/>
  <c r="L99" i="22"/>
  <c r="K99" i="22"/>
  <c r="L107" i="22"/>
  <c r="K107" i="22"/>
  <c r="L115" i="22"/>
  <c r="K115" i="22"/>
  <c r="L123" i="22"/>
  <c r="K123" i="22"/>
  <c r="L131" i="22"/>
  <c r="K131" i="22"/>
  <c r="L139" i="22"/>
  <c r="K139" i="22"/>
  <c r="L147" i="22"/>
  <c r="K147" i="22"/>
  <c r="L155" i="22"/>
  <c r="K155" i="22"/>
  <c r="L163" i="22"/>
  <c r="K163" i="22"/>
  <c r="L171" i="22"/>
  <c r="K171" i="22"/>
  <c r="L179" i="22"/>
  <c r="K179" i="22"/>
  <c r="L187" i="22"/>
  <c r="K187" i="22"/>
  <c r="L195" i="22"/>
  <c r="K195" i="22"/>
  <c r="L203" i="22"/>
  <c r="K203" i="22"/>
  <c r="L211" i="22"/>
  <c r="K211" i="22"/>
  <c r="K221" i="22"/>
  <c r="K237" i="22"/>
  <c r="K253" i="22"/>
  <c r="K269" i="22"/>
  <c r="K300" i="22"/>
  <c r="L300" i="22"/>
  <c r="L324" i="22"/>
  <c r="K327" i="22"/>
  <c r="K338" i="22"/>
  <c r="L338" i="22"/>
  <c r="K423" i="22"/>
  <c r="L423" i="22"/>
  <c r="L414" i="22"/>
  <c r="K414" i="22"/>
  <c r="L430" i="22"/>
  <c r="K430" i="22"/>
  <c r="L344" i="22"/>
  <c r="K344" i="22"/>
  <c r="L360" i="22"/>
  <c r="K360" i="22"/>
  <c r="L376" i="22"/>
  <c r="K376" i="22"/>
  <c r="L392" i="22"/>
  <c r="K392" i="22"/>
  <c r="L408" i="22"/>
  <c r="K408" i="22"/>
  <c r="L424" i="22"/>
  <c r="K424" i="22"/>
  <c r="L440" i="22"/>
  <c r="K440" i="22"/>
  <c r="L418" i="22"/>
  <c r="K418" i="22"/>
  <c r="L434" i="22"/>
  <c r="K434" i="22"/>
  <c r="L396" i="22"/>
  <c r="K396" i="22"/>
  <c r="L405" i="22"/>
  <c r="L412" i="22"/>
  <c r="K412" i="22"/>
  <c r="L428" i="22"/>
  <c r="K428" i="22"/>
  <c r="L437" i="22"/>
  <c r="L334" i="22"/>
  <c r="L348" i="22"/>
  <c r="K348" i="22"/>
  <c r="L357" i="22"/>
  <c r="L364" i="22"/>
  <c r="K364" i="22"/>
  <c r="L373" i="22"/>
  <c r="L380" i="22"/>
  <c r="K380" i="22"/>
  <c r="L389" i="22"/>
  <c r="L342" i="22"/>
  <c r="K342" i="22"/>
  <c r="L358" i="22"/>
  <c r="K358" i="22"/>
  <c r="L374" i="22"/>
  <c r="K374" i="22"/>
  <c r="L390" i="22"/>
  <c r="K390" i="22"/>
  <c r="L406" i="22"/>
  <c r="K406" i="22"/>
  <c r="L422" i="22"/>
  <c r="K422" i="22"/>
  <c r="L431" i="22"/>
  <c r="L438" i="22"/>
  <c r="K438" i="22"/>
  <c r="L298" i="22"/>
  <c r="L314" i="22"/>
  <c r="L330" i="22"/>
  <c r="L345" i="22"/>
  <c r="L352" i="22"/>
  <c r="K352" i="22"/>
  <c r="L361" i="22"/>
  <c r="L368" i="22"/>
  <c r="K368" i="22"/>
  <c r="L377" i="22"/>
  <c r="L384" i="22"/>
  <c r="K384" i="22"/>
  <c r="L393" i="22"/>
  <c r="L400" i="22"/>
  <c r="K400" i="22"/>
  <c r="L409" i="22"/>
  <c r="L416" i="22"/>
  <c r="K416" i="22"/>
  <c r="L425" i="22"/>
  <c r="L432" i="22"/>
  <c r="K432" i="22"/>
  <c r="L441" i="22"/>
  <c r="K446" i="22"/>
  <c r="K448" i="22"/>
  <c r="K450" i="22"/>
  <c r="K452" i="22"/>
  <c r="K454" i="22"/>
  <c r="K456" i="22"/>
  <c r="K458" i="22"/>
  <c r="K444" i="22"/>
  <c r="B36" i="21"/>
  <c r="B33" i="21"/>
  <c r="B30" i="21"/>
  <c r="B27" i="21"/>
  <c r="B24" i="21"/>
  <c r="B21" i="21"/>
  <c r="B18" i="21"/>
  <c r="B15" i="21"/>
  <c r="A10" i="21"/>
  <c r="H65" i="21"/>
  <c r="H61" i="21"/>
  <c r="H57" i="21"/>
  <c r="G57" i="21"/>
  <c r="J67" i="21" s="1"/>
  <c r="F57" i="21"/>
  <c r="E57" i="21"/>
  <c r="AQ64" i="21"/>
  <c r="AL64" i="21"/>
  <c r="AJ64" i="21"/>
  <c r="AI64" i="21"/>
  <c r="AD64" i="21"/>
  <c r="AB64" i="21"/>
  <c r="AA64" i="21"/>
  <c r="V64" i="21"/>
  <c r="T64" i="21"/>
  <c r="S64" i="21"/>
  <c r="N64" i="21"/>
  <c r="L64" i="21"/>
  <c r="K64" i="21"/>
  <c r="B18" i="20" l="1"/>
  <c r="D18" i="20" s="1"/>
  <c r="E18" i="20" s="1"/>
  <c r="B13" i="19"/>
  <c r="F22" i="15"/>
  <c r="F15" i="15"/>
  <c r="F21" i="15"/>
  <c r="F16" i="15"/>
  <c r="D19" i="21" s="1"/>
  <c r="F17" i="15"/>
  <c r="D22" i="21" s="1"/>
  <c r="F18" i="15"/>
  <c r="D25" i="21" s="1"/>
  <c r="F19" i="15"/>
  <c r="D28" i="21" s="1"/>
  <c r="F20" i="15"/>
  <c r="D18" i="21"/>
  <c r="F18" i="21" s="1"/>
  <c r="D21" i="21"/>
  <c r="F21" i="21" s="1"/>
  <c r="D24" i="21"/>
  <c r="H24" i="21" s="1"/>
  <c r="D27" i="21"/>
  <c r="F27" i="21" s="1"/>
  <c r="D31" i="21"/>
  <c r="D30" i="21"/>
  <c r="I30" i="21" s="1"/>
  <c r="D34" i="21"/>
  <c r="D33" i="21"/>
  <c r="F33" i="21" s="1"/>
  <c r="D37" i="21"/>
  <c r="D36" i="21"/>
  <c r="H36" i="21" s="1"/>
  <c r="D16" i="21"/>
  <c r="D15" i="21"/>
  <c r="L18" i="21"/>
  <c r="W18" i="21"/>
  <c r="AE18" i="21"/>
  <c r="AM18" i="21"/>
  <c r="Y21" i="21"/>
  <c r="F30" i="21"/>
  <c r="J30" i="21"/>
  <c r="L30" i="21"/>
  <c r="N30" i="21"/>
  <c r="O30" i="21"/>
  <c r="S30" i="21"/>
  <c r="U30" i="21"/>
  <c r="W30" i="21"/>
  <c r="X30" i="21"/>
  <c r="AA30" i="21"/>
  <c r="AC30" i="21"/>
  <c r="AE30" i="21"/>
  <c r="AF30" i="21"/>
  <c r="AJ30" i="21"/>
  <c r="AL30" i="21"/>
  <c r="AN30" i="21"/>
  <c r="AO30" i="21"/>
  <c r="E30" i="21"/>
  <c r="R33" i="21"/>
  <c r="AP33" i="21"/>
  <c r="S65" i="21"/>
  <c r="R64" i="21"/>
  <c r="AA65" i="21"/>
  <c r="Z64" i="21"/>
  <c r="AI65" i="21"/>
  <c r="AH64" i="21"/>
  <c r="AQ65" i="21"/>
  <c r="AP64" i="21"/>
  <c r="J65" i="21"/>
  <c r="I64" i="21"/>
  <c r="M64" i="21"/>
  <c r="N65" i="21"/>
  <c r="U64" i="21"/>
  <c r="V65" i="21"/>
  <c r="AC64" i="21"/>
  <c r="AD65" i="21"/>
  <c r="AK64" i="21"/>
  <c r="AL65" i="21"/>
  <c r="I67" i="21"/>
  <c r="H66" i="21"/>
  <c r="O64" i="21"/>
  <c r="P65" i="21"/>
  <c r="W64" i="21"/>
  <c r="X65" i="21"/>
  <c r="AE64" i="21"/>
  <c r="AF65" i="21"/>
  <c r="AM64" i="21"/>
  <c r="AN65" i="21"/>
  <c r="K67" i="21"/>
  <c r="J66" i="21"/>
  <c r="I65" i="21"/>
  <c r="H64" i="21"/>
  <c r="Q65" i="21"/>
  <c r="P64" i="21"/>
  <c r="Y65" i="21"/>
  <c r="X64" i="21"/>
  <c r="AG65" i="21"/>
  <c r="AF64" i="21"/>
  <c r="AO65" i="21"/>
  <c r="AN64" i="21"/>
  <c r="R65" i="21"/>
  <c r="Q64" i="21"/>
  <c r="Z65" i="21"/>
  <c r="Y64" i="21"/>
  <c r="AH65" i="21"/>
  <c r="AG64" i="21"/>
  <c r="AP65" i="21"/>
  <c r="AO64" i="21"/>
  <c r="L65" i="21"/>
  <c r="T65" i="21"/>
  <c r="AB65" i="21"/>
  <c r="AJ65" i="21"/>
  <c r="M65" i="21"/>
  <c r="U65" i="21"/>
  <c r="AC65" i="21"/>
  <c r="AK65" i="21"/>
  <c r="I66" i="21"/>
  <c r="O65" i="21"/>
  <c r="W65" i="21"/>
  <c r="AE65" i="21"/>
  <c r="AM65" i="21"/>
  <c r="J13" i="19" l="1"/>
  <c r="L13" i="19" s="1"/>
  <c r="H13" i="19"/>
  <c r="M13" i="19" s="1"/>
  <c r="AC31" i="21"/>
  <c r="AC32" i="21" s="1"/>
  <c r="AO31" i="21"/>
  <c r="AO32" i="21" s="1"/>
  <c r="X31" i="21"/>
  <c r="X32" i="21" s="1"/>
  <c r="F31" i="21"/>
  <c r="F32" i="21" s="1"/>
  <c r="H37" i="21"/>
  <c r="H38" i="21" s="1"/>
  <c r="AN31" i="21"/>
  <c r="AN32" i="21" s="1"/>
  <c r="E31" i="21"/>
  <c r="E32" i="21" s="1"/>
  <c r="J31" i="21"/>
  <c r="J32" i="21" s="1"/>
  <c r="W31" i="21"/>
  <c r="W32" i="21" s="1"/>
  <c r="AL31" i="21"/>
  <c r="AL32" i="21" s="1"/>
  <c r="U31" i="21"/>
  <c r="U32" i="21" s="1"/>
  <c r="AJ31" i="21"/>
  <c r="AJ32" i="21" s="1"/>
  <c r="AF31" i="21"/>
  <c r="AF32" i="21" s="1"/>
  <c r="O31" i="21"/>
  <c r="O32" i="21" s="1"/>
  <c r="AP34" i="21"/>
  <c r="AP35" i="21" s="1"/>
  <c r="AE31" i="21"/>
  <c r="AE32" i="21" s="1"/>
  <c r="N31" i="21"/>
  <c r="N32" i="21" s="1"/>
  <c r="R34" i="21"/>
  <c r="R35" i="21" s="1"/>
  <c r="G24" i="21"/>
  <c r="AI21" i="21"/>
  <c r="AI22" i="21" s="1"/>
  <c r="AI23" i="21" s="1"/>
  <c r="M21" i="21"/>
  <c r="N36" i="21"/>
  <c r="N37" i="21" s="1"/>
  <c r="N38" i="21" s="1"/>
  <c r="Q33" i="21"/>
  <c r="Q34" i="21" s="1"/>
  <c r="Q35" i="21" s="1"/>
  <c r="E27" i="21"/>
  <c r="E28" i="21" s="1"/>
  <c r="E29" i="21" s="1"/>
  <c r="AJ27" i="21"/>
  <c r="AJ28" i="21" s="1"/>
  <c r="AJ29" i="21" s="1"/>
  <c r="AA27" i="21"/>
  <c r="AA28" i="21" s="1"/>
  <c r="AA29" i="21" s="1"/>
  <c r="S27" i="21"/>
  <c r="S28" i="21" s="1"/>
  <c r="S29" i="21" s="1"/>
  <c r="K27" i="21"/>
  <c r="AQ27" i="21"/>
  <c r="AI27" i="21"/>
  <c r="AI28" i="21" s="1"/>
  <c r="AI29" i="21" s="1"/>
  <c r="Z27" i="21"/>
  <c r="R27" i="21"/>
  <c r="J27" i="21"/>
  <c r="AL27" i="21"/>
  <c r="AC27" i="21"/>
  <c r="M27" i="21"/>
  <c r="AB27" i="21"/>
  <c r="AB28" i="21" s="1"/>
  <c r="AB29" i="21" s="1"/>
  <c r="T27" i="21"/>
  <c r="T28" i="21" s="1"/>
  <c r="T29" i="21" s="1"/>
  <c r="L27" i="21"/>
  <c r="L28" i="21" s="1"/>
  <c r="L29" i="21" s="1"/>
  <c r="AP27" i="21"/>
  <c r="AP28" i="21" s="1"/>
  <c r="AP29" i="21" s="1"/>
  <c r="AG27" i="21"/>
  <c r="AG28" i="21" s="1"/>
  <c r="AG29" i="21" s="1"/>
  <c r="Y27" i="21"/>
  <c r="Q27" i="21"/>
  <c r="Q28" i="21" s="1"/>
  <c r="Q29" i="21" s="1"/>
  <c r="I27" i="21"/>
  <c r="I28" i="21" s="1"/>
  <c r="I29" i="21" s="1"/>
  <c r="F34" i="21"/>
  <c r="F35" i="21" s="1"/>
  <c r="AO27" i="21"/>
  <c r="AO28" i="21" s="1"/>
  <c r="AO29" i="21" s="1"/>
  <c r="AF27" i="21"/>
  <c r="AF28" i="21" s="1"/>
  <c r="AF29" i="21" s="1"/>
  <c r="X27" i="21"/>
  <c r="X28" i="21" s="1"/>
  <c r="X29" i="21" s="1"/>
  <c r="P27" i="21"/>
  <c r="H27" i="21"/>
  <c r="AK27" i="21"/>
  <c r="AK28" i="21" s="1"/>
  <c r="AK29" i="21" s="1"/>
  <c r="AN27" i="21"/>
  <c r="AN28" i="21" s="1"/>
  <c r="AN29" i="21" s="1"/>
  <c r="AE27" i="21"/>
  <c r="W27" i="21"/>
  <c r="W28" i="21" s="1"/>
  <c r="W29" i="21" s="1"/>
  <c r="O27" i="21"/>
  <c r="G27" i="21"/>
  <c r="G28" i="21" s="1"/>
  <c r="G29" i="21" s="1"/>
  <c r="I31" i="21"/>
  <c r="I32" i="21" s="1"/>
  <c r="U27" i="21"/>
  <c r="U28" i="21" s="1"/>
  <c r="U29" i="21" s="1"/>
  <c r="AM27" i="21"/>
  <c r="AM28" i="21" s="1"/>
  <c r="AM29" i="21" s="1"/>
  <c r="AD27" i="21"/>
  <c r="V27" i="21"/>
  <c r="N27" i="21"/>
  <c r="N28" i="21" s="1"/>
  <c r="N29" i="21" s="1"/>
  <c r="O28" i="21"/>
  <c r="O29" i="21" s="1"/>
  <c r="M28" i="21"/>
  <c r="M29" i="21" s="1"/>
  <c r="Y36" i="21"/>
  <c r="Y37" i="21" s="1"/>
  <c r="Y38" i="21" s="1"/>
  <c r="T33" i="21"/>
  <c r="T34" i="21" s="1"/>
  <c r="T35" i="21" s="1"/>
  <c r="AP30" i="21"/>
  <c r="AP31" i="21" s="1"/>
  <c r="AP32" i="21" s="1"/>
  <c r="AG30" i="21"/>
  <c r="AG31" i="21" s="1"/>
  <c r="AG32" i="21" s="1"/>
  <c r="Y30" i="21"/>
  <c r="Y31" i="21" s="1"/>
  <c r="Y32" i="21" s="1"/>
  <c r="P30" i="21"/>
  <c r="P31" i="21" s="1"/>
  <c r="P32" i="21" s="1"/>
  <c r="G30" i="21"/>
  <c r="G31" i="21" s="1"/>
  <c r="G32" i="21" s="1"/>
  <c r="AL28" i="21"/>
  <c r="AL29" i="21" s="1"/>
  <c r="AC28" i="21"/>
  <c r="AC29" i="21" s="1"/>
  <c r="R24" i="21"/>
  <c r="E18" i="21"/>
  <c r="K28" i="21"/>
  <c r="K29" i="21" s="1"/>
  <c r="V28" i="21"/>
  <c r="V29" i="21" s="1"/>
  <c r="AO33" i="21"/>
  <c r="AO34" i="21" s="1"/>
  <c r="AO35" i="21" s="1"/>
  <c r="I33" i="21"/>
  <c r="I34" i="21" s="1"/>
  <c r="I35" i="21" s="1"/>
  <c r="AM30" i="21"/>
  <c r="AM31" i="21" s="1"/>
  <c r="AM32" i="21" s="1"/>
  <c r="AD30" i="21"/>
  <c r="AD31" i="21" s="1"/>
  <c r="AD32" i="21" s="1"/>
  <c r="V30" i="21"/>
  <c r="V31" i="21" s="1"/>
  <c r="V32" i="21" s="1"/>
  <c r="M30" i="21"/>
  <c r="M31" i="21" s="1"/>
  <c r="M32" i="21" s="1"/>
  <c r="AQ28" i="21"/>
  <c r="AQ29" i="21" s="1"/>
  <c r="J28" i="21"/>
  <c r="J29" i="21" s="1"/>
  <c r="AH21" i="21"/>
  <c r="AB18" i="21"/>
  <c r="AE28" i="21"/>
  <c r="AE29" i="21" s="1"/>
  <c r="F28" i="21"/>
  <c r="F29" i="21" s="1"/>
  <c r="Y28" i="21"/>
  <c r="Y29" i="21" s="1"/>
  <c r="AE33" i="21"/>
  <c r="AE34" i="21" s="1"/>
  <c r="AE35" i="21" s="1"/>
  <c r="G33" i="21"/>
  <c r="G34" i="21" s="1"/>
  <c r="G35" i="21" s="1"/>
  <c r="AK30" i="21"/>
  <c r="AK31" i="21" s="1"/>
  <c r="AK32" i="21" s="1"/>
  <c r="AB30" i="21"/>
  <c r="AB31" i="21" s="1"/>
  <c r="AB32" i="21" s="1"/>
  <c r="T30" i="21"/>
  <c r="T31" i="21" s="1"/>
  <c r="T32" i="21" s="1"/>
  <c r="K30" i="21"/>
  <c r="K31" i="21" s="1"/>
  <c r="K32" i="21" s="1"/>
  <c r="P28" i="21"/>
  <c r="P29" i="21" s="1"/>
  <c r="H28" i="21"/>
  <c r="H29" i="21" s="1"/>
  <c r="W21" i="21"/>
  <c r="T18" i="21"/>
  <c r="T19" i="21" s="1"/>
  <c r="AN33" i="21"/>
  <c r="AN34" i="21" s="1"/>
  <c r="AN35" i="21" s="1"/>
  <c r="H33" i="21"/>
  <c r="H34" i="21" s="1"/>
  <c r="H35" i="21" s="1"/>
  <c r="AC33" i="21"/>
  <c r="AC34" i="21" s="1"/>
  <c r="AC35" i="21" s="1"/>
  <c r="AD28" i="21"/>
  <c r="AD29" i="21" s="1"/>
  <c r="AI36" i="21"/>
  <c r="AI37" i="21" s="1"/>
  <c r="AI38" i="21" s="1"/>
  <c r="AB33" i="21"/>
  <c r="AB34" i="21" s="1"/>
  <c r="AB35" i="21" s="1"/>
  <c r="AQ30" i="21"/>
  <c r="AQ31" i="21" s="1"/>
  <c r="AQ32" i="21" s="1"/>
  <c r="AI30" i="21"/>
  <c r="AI31" i="21" s="1"/>
  <c r="AI32" i="21" s="1"/>
  <c r="Z30" i="21"/>
  <c r="Z31" i="21" s="1"/>
  <c r="Z32" i="21" s="1"/>
  <c r="R30" i="21"/>
  <c r="R31" i="21" s="1"/>
  <c r="R32" i="21" s="1"/>
  <c r="H30" i="21"/>
  <c r="H31" i="21" s="1"/>
  <c r="H32" i="21" s="1"/>
  <c r="L21" i="21"/>
  <c r="L22" i="21" s="1"/>
  <c r="L23" i="21" s="1"/>
  <c r="G18" i="21"/>
  <c r="W36" i="21"/>
  <c r="W37" i="21" s="1"/>
  <c r="W38" i="21" s="1"/>
  <c r="E36" i="21"/>
  <c r="E37" i="21" s="1"/>
  <c r="E38" i="21" s="1"/>
  <c r="AK24" i="21"/>
  <c r="O24" i="21"/>
  <c r="O25" i="21" s="1"/>
  <c r="O26" i="21" s="1"/>
  <c r="AG21" i="21"/>
  <c r="AG22" i="21" s="1"/>
  <c r="AG23" i="21" s="1"/>
  <c r="U21" i="21"/>
  <c r="U22" i="21" s="1"/>
  <c r="U23" i="21" s="1"/>
  <c r="J21" i="21"/>
  <c r="J22" i="21" s="1"/>
  <c r="J23" i="21" s="1"/>
  <c r="AL36" i="21"/>
  <c r="AL37" i="21" s="1"/>
  <c r="AL38" i="21" s="1"/>
  <c r="AA36" i="21"/>
  <c r="AA37" i="21" s="1"/>
  <c r="AA38" i="21" s="1"/>
  <c r="Q36" i="21"/>
  <c r="Q37" i="21" s="1"/>
  <c r="Q38" i="21" s="1"/>
  <c r="F36" i="21"/>
  <c r="F37" i="21" s="1"/>
  <c r="F38" i="21" s="1"/>
  <c r="AG33" i="21"/>
  <c r="AG34" i="21" s="1"/>
  <c r="AG35" i="21" s="1"/>
  <c r="W33" i="21"/>
  <c r="W34" i="21" s="1"/>
  <c r="W35" i="21" s="1"/>
  <c r="L33" i="21"/>
  <c r="L34" i="21" s="1"/>
  <c r="L35" i="21" s="1"/>
  <c r="AQ24" i="21"/>
  <c r="AQ25" i="21" s="1"/>
  <c r="AQ26" i="21" s="1"/>
  <c r="AF24" i="21"/>
  <c r="T24" i="21"/>
  <c r="J24" i="21"/>
  <c r="J25" i="21" s="1"/>
  <c r="J26" i="21" s="1"/>
  <c r="AL21" i="21"/>
  <c r="AL22" i="21" s="1"/>
  <c r="AL23" i="21" s="1"/>
  <c r="AA21" i="21"/>
  <c r="P21" i="21"/>
  <c r="P22" i="21" s="1"/>
  <c r="P23" i="21" s="1"/>
  <c r="AN24" i="21"/>
  <c r="AN25" i="21" s="1"/>
  <c r="AN26" i="21" s="1"/>
  <c r="AG36" i="21"/>
  <c r="AG37" i="21" s="1"/>
  <c r="AG38" i="21" s="1"/>
  <c r="K36" i="21"/>
  <c r="K37" i="21" s="1"/>
  <c r="K38" i="21" s="1"/>
  <c r="AP36" i="21"/>
  <c r="AP37" i="21" s="1"/>
  <c r="AP38" i="21" s="1"/>
  <c r="T36" i="21"/>
  <c r="T37" i="21" s="1"/>
  <c r="T38" i="21" s="1"/>
  <c r="AK33" i="21"/>
  <c r="AK34" i="21" s="1"/>
  <c r="AK35" i="21" s="1"/>
  <c r="AJ24" i="21"/>
  <c r="AJ25" i="21" s="1"/>
  <c r="AJ26" i="21" s="1"/>
  <c r="AP21" i="21"/>
  <c r="AP22" i="21" s="1"/>
  <c r="AP23" i="21" s="1"/>
  <c r="AJ36" i="21"/>
  <c r="AJ37" i="21" s="1"/>
  <c r="AJ38" i="21" s="1"/>
  <c r="Z36" i="21"/>
  <c r="Z37" i="21" s="1"/>
  <c r="Z38" i="21" s="1"/>
  <c r="O36" i="21"/>
  <c r="O37" i="21" s="1"/>
  <c r="O38" i="21" s="1"/>
  <c r="AQ33" i="21"/>
  <c r="AQ34" i="21" s="1"/>
  <c r="AQ35" i="21" s="1"/>
  <c r="AF33" i="21"/>
  <c r="AF34" i="21" s="1"/>
  <c r="AF35" i="21" s="1"/>
  <c r="U33" i="21"/>
  <c r="U34" i="21" s="1"/>
  <c r="U35" i="21" s="1"/>
  <c r="J33" i="21"/>
  <c r="J34" i="21" s="1"/>
  <c r="J35" i="21" s="1"/>
  <c r="AP24" i="21"/>
  <c r="AP25" i="21" s="1"/>
  <c r="AP26" i="21" s="1"/>
  <c r="AE24" i="21"/>
  <c r="AE25" i="21" s="1"/>
  <c r="AE26" i="21" s="1"/>
  <c r="S24" i="21"/>
  <c r="S25" i="21" s="1"/>
  <c r="S26" i="21" s="1"/>
  <c r="I24" i="21"/>
  <c r="I25" i="21" s="1"/>
  <c r="I26" i="21" s="1"/>
  <c r="AK21" i="21"/>
  <c r="AK22" i="21" s="1"/>
  <c r="AK23" i="21" s="1"/>
  <c r="Z21" i="21"/>
  <c r="Z22" i="21" s="1"/>
  <c r="Z23" i="21" s="1"/>
  <c r="O21" i="21"/>
  <c r="O22" i="21" s="1"/>
  <c r="O23" i="21" s="1"/>
  <c r="AB24" i="21"/>
  <c r="AB25" i="21" s="1"/>
  <c r="AB26" i="21" s="1"/>
  <c r="AM24" i="21"/>
  <c r="AM25" i="21" s="1"/>
  <c r="AM26" i="21" s="1"/>
  <c r="Q24" i="21"/>
  <c r="Q25" i="21" s="1"/>
  <c r="Q26" i="21" s="1"/>
  <c r="F24" i="21"/>
  <c r="F25" i="21" s="1"/>
  <c r="F26" i="21" s="1"/>
  <c r="AE36" i="21"/>
  <c r="AE37" i="21" s="1"/>
  <c r="AE38" i="21" s="1"/>
  <c r="J36" i="21"/>
  <c r="J37" i="21" s="1"/>
  <c r="J38" i="21" s="1"/>
  <c r="Z33" i="21"/>
  <c r="Z34" i="21" s="1"/>
  <c r="Z35" i="21" s="1"/>
  <c r="Y24" i="21"/>
  <c r="Y25" i="21" s="1"/>
  <c r="N24" i="21"/>
  <c r="N25" i="21" s="1"/>
  <c r="N26" i="21" s="1"/>
  <c r="AF21" i="21"/>
  <c r="AF22" i="21" s="1"/>
  <c r="AF23" i="21" s="1"/>
  <c r="T21" i="21"/>
  <c r="T22" i="21" s="1"/>
  <c r="T23" i="21" s="1"/>
  <c r="I21" i="21"/>
  <c r="AO36" i="21"/>
  <c r="AO37" i="21" s="1"/>
  <c r="AO38" i="21" s="1"/>
  <c r="AD36" i="21"/>
  <c r="AD37" i="21" s="1"/>
  <c r="AD38" i="21" s="1"/>
  <c r="S36" i="21"/>
  <c r="S37" i="21" s="1"/>
  <c r="S38" i="21" s="1"/>
  <c r="I36" i="21"/>
  <c r="I37" i="21" s="1"/>
  <c r="I38" i="21" s="1"/>
  <c r="AJ33" i="21"/>
  <c r="AJ34" i="21" s="1"/>
  <c r="AJ35" i="21" s="1"/>
  <c r="Y33" i="21"/>
  <c r="Y34" i="21" s="1"/>
  <c r="Y35" i="21" s="1"/>
  <c r="O33" i="21"/>
  <c r="O34" i="21" s="1"/>
  <c r="O35" i="21" s="1"/>
  <c r="AI24" i="21"/>
  <c r="AI25" i="21" s="1"/>
  <c r="AI26" i="21" s="1"/>
  <c r="W24" i="21"/>
  <c r="W25" i="21" s="1"/>
  <c r="W26" i="21" s="1"/>
  <c r="L24" i="21"/>
  <c r="L25" i="21" s="1"/>
  <c r="L26" i="21" s="1"/>
  <c r="AO21" i="21"/>
  <c r="AO22" i="21" s="1"/>
  <c r="AO23" i="21" s="1"/>
  <c r="AD21" i="21"/>
  <c r="AD22" i="21" s="1"/>
  <c r="AD23" i="21" s="1"/>
  <c r="R21" i="21"/>
  <c r="R22" i="21" s="1"/>
  <c r="R23" i="21" s="1"/>
  <c r="H21" i="21"/>
  <c r="H22" i="21" s="1"/>
  <c r="H23" i="21" s="1"/>
  <c r="AH36" i="21"/>
  <c r="AH37" i="21" s="1"/>
  <c r="AH38" i="21" s="1"/>
  <c r="L36" i="21"/>
  <c r="L37" i="21" s="1"/>
  <c r="L38" i="21" s="1"/>
  <c r="AA24" i="21"/>
  <c r="AA25" i="21" s="1"/>
  <c r="AA26" i="21" s="1"/>
  <c r="V36" i="21"/>
  <c r="V37" i="21" s="1"/>
  <c r="V38" i="21" s="1"/>
  <c r="Z24" i="21"/>
  <c r="AQ21" i="21"/>
  <c r="AQ22" i="21" s="1"/>
  <c r="AQ23" i="21" s="1"/>
  <c r="P33" i="21"/>
  <c r="P34" i="21" s="1"/>
  <c r="P35" i="21" s="1"/>
  <c r="AM36" i="21"/>
  <c r="AM37" i="21" s="1"/>
  <c r="AM38" i="21" s="1"/>
  <c r="AB36" i="21"/>
  <c r="AB37" i="21" s="1"/>
  <c r="AB38" i="21" s="1"/>
  <c r="R36" i="21"/>
  <c r="R37" i="21" s="1"/>
  <c r="R38" i="21" s="1"/>
  <c r="G36" i="21"/>
  <c r="G37" i="21" s="1"/>
  <c r="G38" i="21" s="1"/>
  <c r="AH33" i="21"/>
  <c r="AH34" i="21" s="1"/>
  <c r="AH35" i="21" s="1"/>
  <c r="X33" i="21"/>
  <c r="X34" i="21" s="1"/>
  <c r="X35" i="21" s="1"/>
  <c r="M33" i="21"/>
  <c r="M34" i="21" s="1"/>
  <c r="M35" i="21" s="1"/>
  <c r="E24" i="21"/>
  <c r="E25" i="21" s="1"/>
  <c r="E26" i="21" s="1"/>
  <c r="AH24" i="21"/>
  <c r="AH25" i="21" s="1"/>
  <c r="AH26" i="21" s="1"/>
  <c r="V24" i="21"/>
  <c r="V25" i="21" s="1"/>
  <c r="V26" i="21" s="1"/>
  <c r="K24" i="21"/>
  <c r="K25" i="21" s="1"/>
  <c r="K26" i="21" s="1"/>
  <c r="AN21" i="21"/>
  <c r="AN22" i="21" s="1"/>
  <c r="AC21" i="21"/>
  <c r="AC22" i="21" s="1"/>
  <c r="AC23" i="21" s="1"/>
  <c r="Q21" i="21"/>
  <c r="Q22" i="21" s="1"/>
  <c r="Q23" i="21" s="1"/>
  <c r="G21" i="21"/>
  <c r="G22" i="21" s="1"/>
  <c r="G23" i="21" s="1"/>
  <c r="L31" i="21"/>
  <c r="L32" i="21" s="1"/>
  <c r="AK36" i="21"/>
  <c r="AK37" i="21" s="1"/>
  <c r="AK38" i="21" s="1"/>
  <c r="AC36" i="21"/>
  <c r="AC37" i="21" s="1"/>
  <c r="AC38" i="21" s="1"/>
  <c r="U36" i="21"/>
  <c r="U37" i="21" s="1"/>
  <c r="U38" i="21" s="1"/>
  <c r="M36" i="21"/>
  <c r="M37" i="21" s="1"/>
  <c r="M38" i="21" s="1"/>
  <c r="E33" i="21"/>
  <c r="E34" i="21" s="1"/>
  <c r="E35" i="21" s="1"/>
  <c r="AI33" i="21"/>
  <c r="AI34" i="21" s="1"/>
  <c r="AI35" i="21" s="1"/>
  <c r="AA33" i="21"/>
  <c r="AA34" i="21" s="1"/>
  <c r="AA35" i="21" s="1"/>
  <c r="S33" i="21"/>
  <c r="S34" i="21" s="1"/>
  <c r="S35" i="21" s="1"/>
  <c r="K33" i="21"/>
  <c r="K34" i="21" s="1"/>
  <c r="K35" i="21" s="1"/>
  <c r="Q30" i="21"/>
  <c r="Q31" i="21" s="1"/>
  <c r="Q32" i="21" s="1"/>
  <c r="AL24" i="21"/>
  <c r="AL25" i="21" s="1"/>
  <c r="AL26" i="21" s="1"/>
  <c r="AD24" i="21"/>
  <c r="AD25" i="21" s="1"/>
  <c r="AD26" i="21" s="1"/>
  <c r="U24" i="21"/>
  <c r="U25" i="21" s="1"/>
  <c r="U26" i="21" s="1"/>
  <c r="M24" i="21"/>
  <c r="M25" i="21" s="1"/>
  <c r="M26" i="21" s="1"/>
  <c r="E21" i="21"/>
  <c r="E22" i="21" s="1"/>
  <c r="E23" i="21" s="1"/>
  <c r="AJ21" i="21"/>
  <c r="AJ22" i="21" s="1"/>
  <c r="AJ23" i="21" s="1"/>
  <c r="AB21" i="21"/>
  <c r="S21" i="21"/>
  <c r="S22" i="21" s="1"/>
  <c r="S23" i="21" s="1"/>
  <c r="K21" i="21"/>
  <c r="K22" i="21" s="1"/>
  <c r="K23" i="21" s="1"/>
  <c r="AJ18" i="21"/>
  <c r="AJ19" i="21" s="1"/>
  <c r="AN36" i="21"/>
  <c r="AN37" i="21" s="1"/>
  <c r="AN38" i="21" s="1"/>
  <c r="AF36" i="21"/>
  <c r="AF37" i="21" s="1"/>
  <c r="AF38" i="21" s="1"/>
  <c r="X36" i="21"/>
  <c r="X37" i="21" s="1"/>
  <c r="X38" i="21" s="1"/>
  <c r="P36" i="21"/>
  <c r="P37" i="21" s="1"/>
  <c r="P38" i="21" s="1"/>
  <c r="AL33" i="21"/>
  <c r="AL34" i="21" s="1"/>
  <c r="AL35" i="21" s="1"/>
  <c r="AD33" i="21"/>
  <c r="AD34" i="21" s="1"/>
  <c r="AD35" i="21" s="1"/>
  <c r="V33" i="21"/>
  <c r="V34" i="21" s="1"/>
  <c r="V35" i="21" s="1"/>
  <c r="N33" i="21"/>
  <c r="N34" i="21" s="1"/>
  <c r="N35" i="21" s="1"/>
  <c r="Z28" i="21"/>
  <c r="Z29" i="21" s="1"/>
  <c r="R28" i="21"/>
  <c r="R29" i="21" s="1"/>
  <c r="AO24" i="21"/>
  <c r="AO25" i="21" s="1"/>
  <c r="AO26" i="21" s="1"/>
  <c r="AG24" i="21"/>
  <c r="AG25" i="21" s="1"/>
  <c r="AG26" i="21" s="1"/>
  <c r="X24" i="21"/>
  <c r="X25" i="21" s="1"/>
  <c r="X26" i="21" s="1"/>
  <c r="P24" i="21"/>
  <c r="P25" i="21" s="1"/>
  <c r="P26" i="21" s="1"/>
  <c r="AM21" i="21"/>
  <c r="AM22" i="21" s="1"/>
  <c r="AM23" i="21" s="1"/>
  <c r="AE21" i="21"/>
  <c r="AE22" i="21" s="1"/>
  <c r="AE23" i="21" s="1"/>
  <c r="V21" i="21"/>
  <c r="V22" i="21" s="1"/>
  <c r="V23" i="21" s="1"/>
  <c r="N21" i="21"/>
  <c r="N22" i="21" s="1"/>
  <c r="N23" i="21" s="1"/>
  <c r="O18" i="21"/>
  <c r="O19" i="21" s="1"/>
  <c r="O20" i="21" s="1"/>
  <c r="AA31" i="21"/>
  <c r="AA32" i="21" s="1"/>
  <c r="S31" i="21"/>
  <c r="S32" i="21" s="1"/>
  <c r="AK18" i="21"/>
  <c r="AK19" i="21" s="1"/>
  <c r="AK20" i="21" s="1"/>
  <c r="AC18" i="21"/>
  <c r="AC19" i="21" s="1"/>
  <c r="AC20" i="21" s="1"/>
  <c r="U18" i="21"/>
  <c r="U19" i="21" s="1"/>
  <c r="U20" i="21" s="1"/>
  <c r="M18" i="21"/>
  <c r="M19" i="21" s="1"/>
  <c r="M20" i="21" s="1"/>
  <c r="AQ18" i="21"/>
  <c r="AQ19" i="21" s="1"/>
  <c r="AQ20" i="21" s="1"/>
  <c r="AI18" i="21"/>
  <c r="AI19" i="21" s="1"/>
  <c r="AA18" i="21"/>
  <c r="K18" i="21"/>
  <c r="K19" i="21" s="1"/>
  <c r="AP18" i="21"/>
  <c r="AH18" i="21"/>
  <c r="AH19" i="21" s="1"/>
  <c r="AH20" i="21" s="1"/>
  <c r="Z18" i="21"/>
  <c r="R18" i="21"/>
  <c r="R19" i="21" s="1"/>
  <c r="R20" i="21" s="1"/>
  <c r="J18" i="21"/>
  <c r="J19" i="21" s="1"/>
  <c r="J20" i="21" s="1"/>
  <c r="AO18" i="21"/>
  <c r="AO19" i="21" s="1"/>
  <c r="AG18" i="21"/>
  <c r="AG19" i="21" s="1"/>
  <c r="Y18" i="21"/>
  <c r="Y19" i="21" s="1"/>
  <c r="Y20" i="21" s="1"/>
  <c r="Q18" i="21"/>
  <c r="Q19" i="21" s="1"/>
  <c r="Q20" i="21" s="1"/>
  <c r="I18" i="21"/>
  <c r="I19" i="21" s="1"/>
  <c r="I20" i="21" s="1"/>
  <c r="AN18" i="21"/>
  <c r="AN19" i="21" s="1"/>
  <c r="AN20" i="21" s="1"/>
  <c r="AF18" i="21"/>
  <c r="AF19" i="21" s="1"/>
  <c r="AF20" i="21" s="1"/>
  <c r="X18" i="21"/>
  <c r="X19" i="21" s="1"/>
  <c r="P18" i="21"/>
  <c r="P19" i="21" s="1"/>
  <c r="P20" i="21" s="1"/>
  <c r="H18" i="21"/>
  <c r="H19" i="21" s="1"/>
  <c r="AL18" i="21"/>
  <c r="AL19" i="21" s="1"/>
  <c r="AL20" i="21" s="1"/>
  <c r="AD18" i="21"/>
  <c r="AD19" i="21" s="1"/>
  <c r="AD20" i="21" s="1"/>
  <c r="V18" i="21"/>
  <c r="V19" i="21" s="1"/>
  <c r="V20" i="21" s="1"/>
  <c r="N18" i="21"/>
  <c r="N19" i="21" s="1"/>
  <c r="N20" i="21" s="1"/>
  <c r="F15" i="21"/>
  <c r="F16" i="21" s="1"/>
  <c r="G15" i="21"/>
  <c r="G16" i="21" s="1"/>
  <c r="H15" i="21"/>
  <c r="H16" i="21" s="1"/>
  <c r="I15" i="21"/>
  <c r="I16" i="21" s="1"/>
  <c r="J15" i="21"/>
  <c r="J16" i="21" s="1"/>
  <c r="K15" i="21"/>
  <c r="K16" i="21" s="1"/>
  <c r="L15" i="21"/>
  <c r="L16" i="21" s="1"/>
  <c r="M15" i="21"/>
  <c r="M16" i="21" s="1"/>
  <c r="O15" i="21"/>
  <c r="O16" i="21" s="1"/>
  <c r="P15" i="21"/>
  <c r="P16" i="21" s="1"/>
  <c r="Q15" i="21"/>
  <c r="Q16" i="21" s="1"/>
  <c r="R15" i="21"/>
  <c r="R16" i="21" s="1"/>
  <c r="S15" i="21"/>
  <c r="S16" i="21" s="1"/>
  <c r="T15" i="21"/>
  <c r="T16" i="21" s="1"/>
  <c r="U15" i="21"/>
  <c r="U16" i="21" s="1"/>
  <c r="V15" i="21"/>
  <c r="V16" i="21" s="1"/>
  <c r="W15" i="21"/>
  <c r="W16" i="21" s="1"/>
  <c r="X15" i="21"/>
  <c r="X16" i="21" s="1"/>
  <c r="Y15" i="21"/>
  <c r="Y16" i="21" s="1"/>
  <c r="Z15" i="21"/>
  <c r="Z16" i="21" s="1"/>
  <c r="AA15" i="21"/>
  <c r="AA16" i="21" s="1"/>
  <c r="AB15" i="21"/>
  <c r="AB16" i="21" s="1"/>
  <c r="AC15" i="21"/>
  <c r="AC16" i="21" s="1"/>
  <c r="AD15" i="21"/>
  <c r="AD16" i="21" s="1"/>
  <c r="AE15" i="21"/>
  <c r="AE16" i="21" s="1"/>
  <c r="AF15" i="21"/>
  <c r="AF16" i="21" s="1"/>
  <c r="AG15" i="21"/>
  <c r="AG16" i="21" s="1"/>
  <c r="AH15" i="21"/>
  <c r="AI15" i="21"/>
  <c r="AI16" i="21" s="1"/>
  <c r="AJ15" i="21"/>
  <c r="AJ16" i="21" s="1"/>
  <c r="AK15" i="21"/>
  <c r="AK16" i="21" s="1"/>
  <c r="AL15" i="21"/>
  <c r="AL16" i="21" s="1"/>
  <c r="AM15" i="21"/>
  <c r="AM16" i="21" s="1"/>
  <c r="AN15" i="21"/>
  <c r="AN16" i="21" s="1"/>
  <c r="AO15" i="21"/>
  <c r="AO16" i="21" s="1"/>
  <c r="AP15" i="21"/>
  <c r="AQ15" i="21"/>
  <c r="AQ16" i="21" s="1"/>
  <c r="E15" i="21"/>
  <c r="E16" i="21" s="1"/>
  <c r="E17" i="21" s="1"/>
  <c r="M22" i="21"/>
  <c r="M23" i="21" s="1"/>
  <c r="AH22" i="21"/>
  <c r="AH23" i="21" s="1"/>
  <c r="AE19" i="21"/>
  <c r="AE20" i="21" s="1"/>
  <c r="AH16" i="21"/>
  <c r="E19" i="21"/>
  <c r="E20" i="21" s="1"/>
  <c r="W19" i="21"/>
  <c r="G19" i="21"/>
  <c r="G20" i="21" s="1"/>
  <c r="Y22" i="21"/>
  <c r="Y23" i="21" s="1"/>
  <c r="R25" i="21"/>
  <c r="R26" i="21" s="1"/>
  <c r="Z25" i="21"/>
  <c r="Z26" i="21" s="1"/>
  <c r="T25" i="21"/>
  <c r="T26" i="21" s="1"/>
  <c r="AA22" i="21"/>
  <c r="AA23" i="21" s="1"/>
  <c r="AB22" i="21"/>
  <c r="AB23" i="21" s="1"/>
  <c r="H25" i="21"/>
  <c r="H26" i="21" s="1"/>
  <c r="AF25" i="21"/>
  <c r="AF26" i="21" s="1"/>
  <c r="AK25" i="21"/>
  <c r="AK26" i="21" s="1"/>
  <c r="G25" i="21"/>
  <c r="G26" i="21" s="1"/>
  <c r="I22" i="21"/>
  <c r="W22" i="21"/>
  <c r="W23" i="21" s="1"/>
  <c r="Z19" i="21"/>
  <c r="Z20" i="21" s="1"/>
  <c r="F19" i="21"/>
  <c r="F20" i="21" s="1"/>
  <c r="AA19" i="21"/>
  <c r="AM19" i="21"/>
  <c r="F22" i="21"/>
  <c r="F23" i="21" s="1"/>
  <c r="AB19" i="21"/>
  <c r="AB20" i="21" s="1"/>
  <c r="AP19" i="21"/>
  <c r="AP20" i="21" s="1"/>
  <c r="L19" i="21"/>
  <c r="L20" i="21" s="1"/>
  <c r="AP16" i="21"/>
  <c r="D17" i="19" l="1"/>
  <c r="D16" i="15" s="1"/>
  <c r="S18" i="21" s="1"/>
  <c r="S19" i="21" s="1"/>
  <c r="S20" i="21" s="1"/>
  <c r="D18" i="19"/>
  <c r="D17" i="15" s="1"/>
  <c r="X21" i="21" s="1"/>
  <c r="X22" i="21" s="1"/>
  <c r="D19" i="19"/>
  <c r="D18" i="15" s="1"/>
  <c r="AC24" i="21" s="1"/>
  <c r="AC25" i="21" s="1"/>
  <c r="AC26" i="21" s="1"/>
  <c r="D20" i="19"/>
  <c r="D19" i="15" s="1"/>
  <c r="AH27" i="21" s="1"/>
  <c r="AH28" i="21" s="1"/>
  <c r="AH29" i="21" s="1"/>
  <c r="D21" i="19"/>
  <c r="D20" i="15" s="1"/>
  <c r="AH30" i="21" s="1"/>
  <c r="AH31" i="21" s="1"/>
  <c r="AH32" i="21" s="1"/>
  <c r="D22" i="19"/>
  <c r="D21" i="15" s="1"/>
  <c r="AM33" i="21" s="1"/>
  <c r="AM34" i="21" s="1"/>
  <c r="AM35" i="21" s="1"/>
  <c r="D23" i="19"/>
  <c r="D22" i="15" s="1"/>
  <c r="AQ36" i="21" s="1"/>
  <c r="AQ37" i="21" s="1"/>
  <c r="AQ38" i="21" s="1"/>
  <c r="D16" i="19"/>
  <c r="M15" i="19"/>
  <c r="AG17" i="21"/>
  <c r="Y17" i="21"/>
  <c r="H17" i="21"/>
  <c r="AO17" i="21"/>
  <c r="O17" i="21"/>
  <c r="O50" i="21" s="1"/>
  <c r="L17" i="21"/>
  <c r="L50" i="21" s="1"/>
  <c r="AP49" i="21"/>
  <c r="T17" i="21"/>
  <c r="K17" i="21"/>
  <c r="AI17" i="21"/>
  <c r="I17" i="21"/>
  <c r="V49" i="21"/>
  <c r="R49" i="21"/>
  <c r="X23" i="21"/>
  <c r="AA17" i="21"/>
  <c r="AJ17" i="21"/>
  <c r="AN17" i="21"/>
  <c r="W17" i="21"/>
  <c r="AM17" i="21"/>
  <c r="AF17" i="21"/>
  <c r="AF50" i="21" s="1"/>
  <c r="AF49" i="21"/>
  <c r="F17" i="21"/>
  <c r="F50" i="21" s="1"/>
  <c r="F49" i="21"/>
  <c r="F52" i="21" s="1"/>
  <c r="Z17" i="21"/>
  <c r="Z50" i="21" s="1"/>
  <c r="Z49" i="21"/>
  <c r="P49" i="21"/>
  <c r="AK17" i="21"/>
  <c r="AK50" i="21" s="1"/>
  <c r="AK49" i="21"/>
  <c r="U17" i="21"/>
  <c r="U50" i="21" s="1"/>
  <c r="U49" i="21"/>
  <c r="Q17" i="21"/>
  <c r="Q50" i="21" s="1"/>
  <c r="Q49" i="21"/>
  <c r="AB49" i="21"/>
  <c r="AC17" i="21"/>
  <c r="AC50" i="21" s="1"/>
  <c r="AC49" i="21"/>
  <c r="J17" i="21"/>
  <c r="J50" i="21" s="1"/>
  <c r="J49" i="21"/>
  <c r="AL17" i="21"/>
  <c r="AL50" i="21" s="1"/>
  <c r="AL49" i="21"/>
  <c r="M17" i="21"/>
  <c r="M50" i="21" s="1"/>
  <c r="M49" i="21"/>
  <c r="AE17" i="21"/>
  <c r="AE50" i="21" s="1"/>
  <c r="AE49" i="21"/>
  <c r="G17" i="21"/>
  <c r="G50" i="21" s="1"/>
  <c r="G49" i="21"/>
  <c r="G52" i="21" s="1"/>
  <c r="AD17" i="21"/>
  <c r="AD50" i="21" s="1"/>
  <c r="AD49" i="21"/>
  <c r="E50" i="21"/>
  <c r="E49" i="21"/>
  <c r="E52" i="21" s="1"/>
  <c r="AQ17" i="21"/>
  <c r="AQ50" i="21" s="1"/>
  <c r="AQ49" i="21"/>
  <c r="AH49" i="21"/>
  <c r="S17" i="21"/>
  <c r="S50" i="21" s="1"/>
  <c r="S49" i="21"/>
  <c r="AO49" i="21"/>
  <c r="AN49" i="21"/>
  <c r="AM49" i="21"/>
  <c r="AJ49" i="21"/>
  <c r="AI49" i="21"/>
  <c r="AG49" i="21"/>
  <c r="AA49" i="21"/>
  <c r="Y49" i="21"/>
  <c r="X17" i="21"/>
  <c r="X49" i="21"/>
  <c r="W49" i="21"/>
  <c r="T49" i="21"/>
  <c r="O49" i="21"/>
  <c r="L49" i="21"/>
  <c r="K49" i="21"/>
  <c r="I49" i="21"/>
  <c r="H49" i="21"/>
  <c r="I23" i="21"/>
  <c r="AN23" i="21"/>
  <c r="X20" i="21"/>
  <c r="V17" i="21"/>
  <c r="V50" i="21" s="1"/>
  <c r="R17" i="21"/>
  <c r="R50" i="21" s="1"/>
  <c r="AG20" i="21"/>
  <c r="AO20" i="21"/>
  <c r="W20" i="21"/>
  <c r="Y26" i="21"/>
  <c r="P17" i="21"/>
  <c r="P50" i="21" s="1"/>
  <c r="T20" i="21"/>
  <c r="AI20" i="21"/>
  <c r="AP17" i="21"/>
  <c r="AP50" i="21" s="1"/>
  <c r="H20" i="21"/>
  <c r="AJ20" i="21"/>
  <c r="AM20" i="21"/>
  <c r="AB17" i="21"/>
  <c r="AB50" i="21" s="1"/>
  <c r="K20" i="21"/>
  <c r="AA20" i="21"/>
  <c r="AH17" i="21"/>
  <c r="AH50" i="21" s="1"/>
  <c r="F18" i="20" l="1"/>
  <c r="D15" i="15"/>
  <c r="N15" i="21" s="1"/>
  <c r="K50" i="21"/>
  <c r="H70" i="21"/>
  <c r="Y50" i="21"/>
  <c r="AO50" i="21"/>
  <c r="H50" i="21"/>
  <c r="AJ50" i="21"/>
  <c r="AG50" i="21"/>
  <c r="I50" i="21"/>
  <c r="AI50" i="21"/>
  <c r="AA50" i="21"/>
  <c r="T50" i="21"/>
  <c r="AN50" i="21"/>
  <c r="AM50" i="21"/>
  <c r="W50" i="21"/>
  <c r="H73" i="21"/>
  <c r="I62" i="21" s="1"/>
  <c r="I70" i="21" s="1"/>
  <c r="X50" i="21"/>
  <c r="B30" i="2"/>
  <c r="N16" i="21" l="1"/>
  <c r="N49" i="21" s="1"/>
  <c r="N17" i="21"/>
  <c r="N50" i="21" s="1"/>
  <c r="H51" i="21"/>
  <c r="H72" i="21" s="1"/>
  <c r="I61" i="21" s="1"/>
  <c r="H52" i="21"/>
  <c r="I73" i="21"/>
  <c r="J62" i="21" s="1"/>
  <c r="AU20" i="15"/>
  <c r="AT20" i="15"/>
  <c r="AS20" i="15"/>
  <c r="AQ20" i="15"/>
  <c r="AP20" i="15"/>
  <c r="AO20" i="15"/>
  <c r="AN20" i="15"/>
  <c r="AM20" i="15"/>
  <c r="AK20" i="15"/>
  <c r="AJ20" i="15"/>
  <c r="AI20" i="15"/>
  <c r="AH20" i="15"/>
  <c r="AG20" i="15"/>
  <c r="AF20" i="15"/>
  <c r="AE20" i="15"/>
  <c r="AD20" i="15"/>
  <c r="AC20" i="15"/>
  <c r="AB20" i="15"/>
  <c r="AA20" i="15"/>
  <c r="Z20" i="15"/>
  <c r="Y20" i="15"/>
  <c r="X20" i="15"/>
  <c r="W20" i="15"/>
  <c r="V20" i="15"/>
  <c r="U20" i="15"/>
  <c r="T20" i="15"/>
  <c r="S20" i="15"/>
  <c r="R20" i="15"/>
  <c r="Q20" i="15"/>
  <c r="P20" i="15"/>
  <c r="O20" i="15"/>
  <c r="N20" i="15"/>
  <c r="G20" i="15"/>
  <c r="M20" i="15" s="1"/>
  <c r="AT19" i="15"/>
  <c r="AS19" i="15"/>
  <c r="AR19" i="15"/>
  <c r="AQ19" i="15"/>
  <c r="AP19" i="15"/>
  <c r="AO19" i="15"/>
  <c r="AN19" i="15"/>
  <c r="AM19" i="15"/>
  <c r="AK19" i="15"/>
  <c r="AJ19" i="15"/>
  <c r="AI19" i="15"/>
  <c r="AH19" i="15"/>
  <c r="AG19" i="15"/>
  <c r="AF19" i="15"/>
  <c r="AE19" i="15"/>
  <c r="AD19" i="15"/>
  <c r="AC19" i="15"/>
  <c r="AB19" i="15"/>
  <c r="AA19" i="15"/>
  <c r="Z19" i="15"/>
  <c r="Y19" i="15"/>
  <c r="X19" i="15"/>
  <c r="W19" i="15"/>
  <c r="V19" i="15"/>
  <c r="U19" i="15"/>
  <c r="T19" i="15"/>
  <c r="S19" i="15"/>
  <c r="R19" i="15"/>
  <c r="Q19" i="15"/>
  <c r="P19" i="15"/>
  <c r="O19" i="15"/>
  <c r="N19" i="15"/>
  <c r="M19" i="15"/>
  <c r="G19" i="15"/>
  <c r="H19" i="15" s="1"/>
  <c r="AU18" i="15"/>
  <c r="AT18" i="15"/>
  <c r="AS18" i="15"/>
  <c r="AR18" i="15"/>
  <c r="AQ18" i="15"/>
  <c r="AP18" i="15"/>
  <c r="AO18" i="15"/>
  <c r="AN18" i="15"/>
  <c r="AM18" i="15"/>
  <c r="AL18" i="15"/>
  <c r="AK18" i="15"/>
  <c r="AJ18" i="15"/>
  <c r="AI18" i="15"/>
  <c r="AH18" i="15"/>
  <c r="AF18" i="15"/>
  <c r="AE18" i="15"/>
  <c r="AD18" i="15"/>
  <c r="AC18" i="15"/>
  <c r="AB18" i="15"/>
  <c r="AA18" i="15"/>
  <c r="Z18" i="15"/>
  <c r="Y18" i="15"/>
  <c r="X18" i="15"/>
  <c r="V18" i="15"/>
  <c r="U18" i="15"/>
  <c r="T18" i="15"/>
  <c r="S18" i="15"/>
  <c r="R18" i="15"/>
  <c r="Q18" i="15"/>
  <c r="P18" i="15"/>
  <c r="O18" i="15"/>
  <c r="N18" i="15"/>
  <c r="M18" i="15"/>
  <c r="G18" i="15"/>
  <c r="H18" i="15" s="1"/>
  <c r="AU17" i="15"/>
  <c r="AT17" i="15"/>
  <c r="AS17" i="15"/>
  <c r="AR17" i="15"/>
  <c r="AQ17" i="15"/>
  <c r="AP17" i="15"/>
  <c r="AO17" i="15"/>
  <c r="AN17" i="15"/>
  <c r="AM17" i="15"/>
  <c r="AK17" i="15"/>
  <c r="AJ17" i="15"/>
  <c r="AI17" i="15"/>
  <c r="AH17" i="15"/>
  <c r="AG17" i="15"/>
  <c r="AF17" i="15"/>
  <c r="AE17" i="15"/>
  <c r="AD17" i="15"/>
  <c r="AC17" i="15"/>
  <c r="AA17" i="15"/>
  <c r="Z17" i="15"/>
  <c r="Y17" i="15"/>
  <c r="X17" i="15"/>
  <c r="W17" i="15"/>
  <c r="V17" i="15"/>
  <c r="U17" i="15"/>
  <c r="T17" i="15"/>
  <c r="S17" i="15"/>
  <c r="R17" i="15"/>
  <c r="Q17" i="15"/>
  <c r="P17" i="15"/>
  <c r="O17" i="15"/>
  <c r="N17" i="15"/>
  <c r="G17" i="15"/>
  <c r="H17" i="15" s="1"/>
  <c r="AT16" i="15"/>
  <c r="AS16" i="15"/>
  <c r="AR16" i="15"/>
  <c r="AQ16" i="15"/>
  <c r="AP16" i="15"/>
  <c r="AO16" i="15"/>
  <c r="AN16" i="15"/>
  <c r="AM16" i="15"/>
  <c r="AL16" i="15"/>
  <c r="AK16" i="15"/>
  <c r="AJ16" i="15"/>
  <c r="AI16" i="15"/>
  <c r="AH16" i="15"/>
  <c r="AG16" i="15"/>
  <c r="AF16" i="15"/>
  <c r="AE16" i="15"/>
  <c r="AC16" i="15"/>
  <c r="AB16" i="15"/>
  <c r="AA16" i="15"/>
  <c r="Z16" i="15"/>
  <c r="Y16" i="15"/>
  <c r="X16" i="15"/>
  <c r="V16" i="15"/>
  <c r="U16" i="15"/>
  <c r="T16" i="15"/>
  <c r="S16" i="15"/>
  <c r="R16" i="15"/>
  <c r="Q16" i="15"/>
  <c r="P16" i="15"/>
  <c r="O16" i="15"/>
  <c r="N16" i="15"/>
  <c r="M16" i="15"/>
  <c r="G16" i="15"/>
  <c r="H16" i="15" s="1"/>
  <c r="AU15" i="15"/>
  <c r="AT15" i="15"/>
  <c r="AS15" i="15"/>
  <c r="AR15" i="15"/>
  <c r="AQ15" i="15"/>
  <c r="AP15" i="15"/>
  <c r="AO15" i="15"/>
  <c r="AM15" i="15"/>
  <c r="AL15" i="15"/>
  <c r="AK15" i="15"/>
  <c r="AJ15" i="15"/>
  <c r="AI15" i="15"/>
  <c r="AH15" i="15"/>
  <c r="AG15" i="15"/>
  <c r="AF15" i="15"/>
  <c r="AE15" i="15"/>
  <c r="AD15" i="15"/>
  <c r="AC15" i="15"/>
  <c r="AB15" i="15"/>
  <c r="AA15" i="15"/>
  <c r="Z15" i="15"/>
  <c r="X15" i="15"/>
  <c r="W15" i="15"/>
  <c r="V15" i="15"/>
  <c r="U15" i="15"/>
  <c r="T15" i="15"/>
  <c r="S15" i="15"/>
  <c r="Q15" i="15"/>
  <c r="P15" i="15"/>
  <c r="O15" i="15"/>
  <c r="N15" i="15"/>
  <c r="M15" i="15"/>
  <c r="G15" i="15"/>
  <c r="R15" i="15" s="1"/>
  <c r="I51" i="21" l="1"/>
  <c r="AG18" i="15"/>
  <c r="AB17" i="15"/>
  <c r="AL19" i="15"/>
  <c r="W16" i="15"/>
  <c r="AL20" i="15"/>
  <c r="AU19" i="15"/>
  <c r="W18" i="15"/>
  <c r="AU16" i="15"/>
  <c r="AR20" i="15"/>
  <c r="AL17" i="15"/>
  <c r="Y15" i="15"/>
  <c r="AN15" i="15"/>
  <c r="H15" i="15"/>
  <c r="H20" i="15"/>
  <c r="M17" i="15"/>
  <c r="AD16" i="15"/>
  <c r="I69" i="21" l="1"/>
  <c r="I72" i="21" s="1"/>
  <c r="J61" i="21" s="1"/>
  <c r="I52" i="21"/>
  <c r="I30" i="2"/>
  <c r="E35" i="15"/>
  <c r="E37" i="15" s="1"/>
  <c r="J51" i="21" l="1"/>
  <c r="F30" i="2"/>
  <c r="J69" i="21" l="1"/>
  <c r="J72" i="21" s="1"/>
  <c r="K61" i="21" s="1"/>
  <c r="J52" i="21"/>
  <c r="M36" i="15"/>
  <c r="AU35" i="15"/>
  <c r="AT35" i="15"/>
  <c r="AS35" i="15"/>
  <c r="AR35" i="15"/>
  <c r="AQ35" i="15"/>
  <c r="AP35" i="15"/>
  <c r="AL58" i="21" s="1"/>
  <c r="AO35" i="15"/>
  <c r="AN35" i="15"/>
  <c r="AM35" i="15"/>
  <c r="AL35" i="15"/>
  <c r="AK35" i="15"/>
  <c r="AJ35" i="15"/>
  <c r="AF58" i="21" s="1"/>
  <c r="AI35" i="15"/>
  <c r="AH35" i="15"/>
  <c r="AG35" i="15"/>
  <c r="AF35" i="15"/>
  <c r="AE35" i="15"/>
  <c r="AD35" i="15"/>
  <c r="Z58" i="21" s="1"/>
  <c r="AC35" i="15"/>
  <c r="AB35" i="15"/>
  <c r="AA35" i="15"/>
  <c r="Z35" i="15"/>
  <c r="Y35" i="15"/>
  <c r="X35" i="15"/>
  <c r="T58" i="21" s="1"/>
  <c r="W35" i="15"/>
  <c r="V35" i="15"/>
  <c r="U35" i="15"/>
  <c r="T35" i="15"/>
  <c r="S35" i="15"/>
  <c r="R35" i="15"/>
  <c r="N58" i="21" s="1"/>
  <c r="Q35" i="15"/>
  <c r="P35" i="15"/>
  <c r="O35" i="15"/>
  <c r="N35" i="15"/>
  <c r="M35" i="15"/>
  <c r="M31" i="15"/>
  <c r="N31" i="15" s="1"/>
  <c r="O31" i="15" s="1"/>
  <c r="P31" i="15" s="1"/>
  <c r="Q31" i="15" s="1"/>
  <c r="R31" i="15" s="1"/>
  <c r="S31" i="15" s="1"/>
  <c r="T31" i="15" s="1"/>
  <c r="U31" i="15" s="1"/>
  <c r="V31" i="15" s="1"/>
  <c r="W31" i="15" s="1"/>
  <c r="X31" i="15" s="1"/>
  <c r="Y31" i="15" s="1"/>
  <c r="Z31" i="15" s="1"/>
  <c r="AA31" i="15" s="1"/>
  <c r="AB31" i="15" s="1"/>
  <c r="AC31" i="15" s="1"/>
  <c r="AD31" i="15" s="1"/>
  <c r="AE31" i="15" s="1"/>
  <c r="AF31" i="15" s="1"/>
  <c r="AG31" i="15" s="1"/>
  <c r="AH31" i="15" s="1"/>
  <c r="AI31" i="15" s="1"/>
  <c r="AJ31" i="15" s="1"/>
  <c r="AK31" i="15" s="1"/>
  <c r="AL31" i="15" s="1"/>
  <c r="AM31" i="15" s="1"/>
  <c r="AN31" i="15" s="1"/>
  <c r="AO31" i="15" s="1"/>
  <c r="AP31" i="15" s="1"/>
  <c r="AQ31" i="15" s="1"/>
  <c r="AU14" i="15"/>
  <c r="AT14" i="15"/>
  <c r="AS14" i="15"/>
  <c r="AR14" i="15"/>
  <c r="AQ14" i="15"/>
  <c r="AP14" i="15"/>
  <c r="AO14" i="15"/>
  <c r="AN14" i="15"/>
  <c r="AM14" i="15"/>
  <c r="AL14" i="15"/>
  <c r="AK14" i="15"/>
  <c r="AJ14" i="15"/>
  <c r="AI14" i="15"/>
  <c r="AH14" i="15"/>
  <c r="AG14" i="15"/>
  <c r="AF14" i="15"/>
  <c r="AE14" i="15"/>
  <c r="AD14" i="15"/>
  <c r="AC14" i="15"/>
  <c r="AB14" i="15"/>
  <c r="AA14" i="15"/>
  <c r="Z14" i="15"/>
  <c r="Y14" i="15"/>
  <c r="X14" i="15"/>
  <c r="W14" i="15"/>
  <c r="V14" i="15"/>
  <c r="U14" i="15"/>
  <c r="T14" i="15"/>
  <c r="S14" i="15"/>
  <c r="R14" i="15"/>
  <c r="Q14" i="15"/>
  <c r="P14" i="15"/>
  <c r="O14" i="15"/>
  <c r="N14" i="15"/>
  <c r="M14" i="15"/>
  <c r="K51" i="21" l="1"/>
  <c r="K52" i="21" s="1"/>
  <c r="K69" i="21"/>
  <c r="K72" i="21"/>
  <c r="L61" i="21" s="1"/>
  <c r="AJ39" i="15"/>
  <c r="AD58" i="21"/>
  <c r="AC39" i="15"/>
  <c r="W58" i="21"/>
  <c r="AI67" i="21"/>
  <c r="AH66" i="21"/>
  <c r="W39" i="15"/>
  <c r="Q58" i="21"/>
  <c r="AU39" i="15"/>
  <c r="AO58" i="21"/>
  <c r="AQ66" i="21" s="1"/>
  <c r="X39" i="15"/>
  <c r="R58" i="21"/>
  <c r="AM38" i="15"/>
  <c r="AH58" i="21"/>
  <c r="Z40" i="15"/>
  <c r="S58" i="21"/>
  <c r="AO39" i="15"/>
  <c r="AI58" i="21"/>
  <c r="AU37" i="15"/>
  <c r="AQ58" i="21"/>
  <c r="P66" i="21"/>
  <c r="Q67" i="21"/>
  <c r="V40" i="15"/>
  <c r="O58" i="21"/>
  <c r="AT40" i="15"/>
  <c r="AM58" i="21"/>
  <c r="U38" i="15"/>
  <c r="P58" i="21"/>
  <c r="AS38" i="15"/>
  <c r="AN58" i="21"/>
  <c r="AN40" i="15"/>
  <c r="AG58" i="21"/>
  <c r="AB66" i="21"/>
  <c r="AC67" i="21"/>
  <c r="AH40" i="15"/>
  <c r="AA58" i="21"/>
  <c r="AP39" i="15"/>
  <c r="AJ58" i="21"/>
  <c r="AA38" i="15"/>
  <c r="V58" i="21"/>
  <c r="AL40" i="15"/>
  <c r="AE58" i="21"/>
  <c r="AD39" i="15"/>
  <c r="X58" i="21"/>
  <c r="P40" i="15"/>
  <c r="I58" i="21"/>
  <c r="AF40" i="15"/>
  <c r="Y58" i="21"/>
  <c r="O38" i="15"/>
  <c r="J58" i="21"/>
  <c r="AT37" i="15"/>
  <c r="AP58" i="21"/>
  <c r="Q39" i="15"/>
  <c r="K58" i="21"/>
  <c r="R39" i="15"/>
  <c r="L58" i="21"/>
  <c r="V66" i="21"/>
  <c r="W67" i="21"/>
  <c r="AG38" i="15"/>
  <c r="AB58" i="21"/>
  <c r="T40" i="15"/>
  <c r="M58" i="21"/>
  <c r="AB40" i="15"/>
  <c r="U58" i="21"/>
  <c r="AI39" i="15"/>
  <c r="AC58" i="21"/>
  <c r="AR40" i="15"/>
  <c r="AK58" i="21"/>
  <c r="AO67" i="21"/>
  <c r="AN66" i="21"/>
  <c r="AR31" i="15"/>
  <c r="AS31" i="15" s="1"/>
  <c r="AT31" i="15" s="1"/>
  <c r="AU31" i="15" s="1"/>
  <c r="AK39" i="15"/>
  <c r="Y39" i="15"/>
  <c r="AE39" i="15"/>
  <c r="G22" i="15"/>
  <c r="I35" i="15"/>
  <c r="G30" i="2" s="1"/>
  <c r="AR37" i="15"/>
  <c r="AT38" i="15"/>
  <c r="Q40" i="15"/>
  <c r="AR22" i="15"/>
  <c r="N37" i="15"/>
  <c r="P38" i="15"/>
  <c r="S39" i="15"/>
  <c r="W40" i="15"/>
  <c r="T37" i="15"/>
  <c r="V38" i="15"/>
  <c r="AC40" i="15"/>
  <c r="Z37" i="15"/>
  <c r="AB38" i="15"/>
  <c r="AI40" i="15"/>
  <c r="AF37" i="15"/>
  <c r="AH38" i="15"/>
  <c r="AO40" i="15"/>
  <c r="AL37" i="15"/>
  <c r="AN38" i="15"/>
  <c r="AQ39" i="15"/>
  <c r="AU40" i="15"/>
  <c r="U40" i="15"/>
  <c r="R37" i="15"/>
  <c r="S38" i="15"/>
  <c r="T39" i="15"/>
  <c r="AA40" i="15"/>
  <c r="X37" i="15"/>
  <c r="Y38" i="15"/>
  <c r="Z39" i="15"/>
  <c r="AG40" i="15"/>
  <c r="AD37" i="15"/>
  <c r="AE38" i="15"/>
  <c r="AF39" i="15"/>
  <c r="AM40" i="15"/>
  <c r="AJ37" i="15"/>
  <c r="AK38" i="15"/>
  <c r="AL39" i="15"/>
  <c r="AS40" i="15"/>
  <c r="AP37" i="15"/>
  <c r="AQ38" i="15"/>
  <c r="AR39" i="15"/>
  <c r="O37" i="15"/>
  <c r="U37" i="15"/>
  <c r="AA37" i="15"/>
  <c r="AG37" i="15"/>
  <c r="AM37" i="15"/>
  <c r="AS37" i="15"/>
  <c r="Q38" i="15"/>
  <c r="W38" i="15"/>
  <c r="AC38" i="15"/>
  <c r="AI38" i="15"/>
  <c r="AO38" i="15"/>
  <c r="AU38" i="15"/>
  <c r="R40" i="15"/>
  <c r="X40" i="15"/>
  <c r="AD40" i="15"/>
  <c r="AJ40" i="15"/>
  <c r="AP40" i="15"/>
  <c r="P37" i="15"/>
  <c r="V37" i="15"/>
  <c r="AB37" i="15"/>
  <c r="AH37" i="15"/>
  <c r="AN37" i="15"/>
  <c r="R38" i="15"/>
  <c r="X38" i="15"/>
  <c r="AD38" i="15"/>
  <c r="AJ38" i="15"/>
  <c r="AP38" i="15"/>
  <c r="O39" i="15"/>
  <c r="U39" i="15"/>
  <c r="AA39" i="15"/>
  <c r="AG39" i="15"/>
  <c r="AM39" i="15"/>
  <c r="AS39" i="15"/>
  <c r="S40" i="15"/>
  <c r="Y40" i="15"/>
  <c r="AE40" i="15"/>
  <c r="AK40" i="15"/>
  <c r="AQ40" i="15"/>
  <c r="Q37" i="15"/>
  <c r="W37" i="15"/>
  <c r="AC37" i="15"/>
  <c r="AI37" i="15"/>
  <c r="AO37" i="15"/>
  <c r="P39" i="15"/>
  <c r="V39" i="15"/>
  <c r="AB39" i="15"/>
  <c r="AH39" i="15"/>
  <c r="AN39" i="15"/>
  <c r="AT39" i="15"/>
  <c r="N38" i="15"/>
  <c r="T38" i="15"/>
  <c r="Z38" i="15"/>
  <c r="AF38" i="15"/>
  <c r="AL38" i="15"/>
  <c r="AR38" i="15"/>
  <c r="M37" i="15"/>
  <c r="S37" i="15"/>
  <c r="Y37" i="15"/>
  <c r="AE37" i="15"/>
  <c r="AK37" i="15"/>
  <c r="AQ37" i="15"/>
  <c r="L51" i="21" l="1"/>
  <c r="L52" i="21" s="1"/>
  <c r="L69" i="21"/>
  <c r="L72" i="21"/>
  <c r="M61" i="21" s="1"/>
  <c r="M51" i="21" s="1"/>
  <c r="M52" i="21" s="1"/>
  <c r="M69" i="21"/>
  <c r="M72" i="21" s="1"/>
  <c r="N61" i="21" s="1"/>
  <c r="W66" i="21"/>
  <c r="X67" i="21"/>
  <c r="Y67" i="21"/>
  <c r="X66" i="21"/>
  <c r="U66" i="21"/>
  <c r="V67" i="21"/>
  <c r="O66" i="21"/>
  <c r="P67" i="21"/>
  <c r="M66" i="21"/>
  <c r="N67" i="21"/>
  <c r="L67" i="21"/>
  <c r="K66" i="21"/>
  <c r="AL66" i="21"/>
  <c r="AM67" i="21"/>
  <c r="AQ67" i="21"/>
  <c r="AP66" i="21"/>
  <c r="AJ66" i="21"/>
  <c r="AK67" i="21"/>
  <c r="AA66" i="21"/>
  <c r="AB67" i="21"/>
  <c r="S66" i="21"/>
  <c r="T67" i="21"/>
  <c r="AM66" i="21"/>
  <c r="AN67" i="21"/>
  <c r="AD66" i="21"/>
  <c r="AE67" i="21"/>
  <c r="AA67" i="21"/>
  <c r="Z66" i="21"/>
  <c r="AC66" i="21"/>
  <c r="AD67" i="21"/>
  <c r="S67" i="21"/>
  <c r="R66" i="21"/>
  <c r="T66" i="21"/>
  <c r="U67" i="21"/>
  <c r="Z67" i="21"/>
  <c r="Y66" i="21"/>
  <c r="N66" i="21"/>
  <c r="O67" i="21"/>
  <c r="R67" i="21"/>
  <c r="Q66" i="21"/>
  <c r="AE66" i="21"/>
  <c r="AF67" i="21"/>
  <c r="J64" i="21"/>
  <c r="L66" i="21"/>
  <c r="K65" i="21"/>
  <c r="M67" i="21"/>
  <c r="AH67" i="21"/>
  <c r="AG66" i="21"/>
  <c r="AP67" i="21"/>
  <c r="AO66" i="21"/>
  <c r="AK66" i="21"/>
  <c r="AL67" i="21"/>
  <c r="AG67" i="21"/>
  <c r="AF66" i="21"/>
  <c r="AI66" i="21"/>
  <c r="AJ67" i="21"/>
  <c r="AC22" i="15"/>
  <c r="N22" i="15"/>
  <c r="AN22" i="15"/>
  <c r="AE22" i="15"/>
  <c r="Q22" i="15"/>
  <c r="U22" i="15"/>
  <c r="M22" i="15"/>
  <c r="V22" i="15"/>
  <c r="Y22" i="15"/>
  <c r="AI22" i="15"/>
  <c r="Z22" i="15"/>
  <c r="AS22" i="15"/>
  <c r="AO22" i="15"/>
  <c r="AP22" i="15"/>
  <c r="AM22" i="15"/>
  <c r="AD22" i="15"/>
  <c r="AG22" i="15"/>
  <c r="AU22" i="15"/>
  <c r="AA22" i="15"/>
  <c r="X22" i="15"/>
  <c r="O22" i="15"/>
  <c r="AT22" i="15"/>
  <c r="AB22" i="15"/>
  <c r="T22" i="15"/>
  <c r="AK22" i="15"/>
  <c r="AL22" i="15"/>
  <c r="AQ22" i="15"/>
  <c r="AF22" i="15"/>
  <c r="R22" i="15"/>
  <c r="W22" i="15"/>
  <c r="AJ22" i="15"/>
  <c r="AH22" i="15"/>
  <c r="S22" i="15"/>
  <c r="P22" i="15"/>
  <c r="H22" i="15"/>
  <c r="AT21" i="15"/>
  <c r="AN21" i="15"/>
  <c r="AH21" i="15"/>
  <c r="AB21" i="15"/>
  <c r="V21" i="15"/>
  <c r="P21" i="15"/>
  <c r="AU21" i="15"/>
  <c r="W21" i="15"/>
  <c r="AK21" i="15"/>
  <c r="O21" i="15"/>
  <c r="AJ21" i="15"/>
  <c r="U21" i="15"/>
  <c r="N21" i="15"/>
  <c r="AI21" i="15"/>
  <c r="T21" i="15"/>
  <c r="AC21" i="15"/>
  <c r="AP21" i="15"/>
  <c r="AA21" i="15"/>
  <c r="M21" i="15"/>
  <c r="AO21" i="15"/>
  <c r="Z21" i="15"/>
  <c r="S21" i="15"/>
  <c r="AM21" i="15"/>
  <c r="AF21" i="15"/>
  <c r="R21" i="15"/>
  <c r="AS21" i="15"/>
  <c r="AL21" i="15"/>
  <c r="AE21" i="15"/>
  <c r="X21" i="15"/>
  <c r="Q21" i="15"/>
  <c r="AD21" i="15"/>
  <c r="N51" i="21" l="1"/>
  <c r="N69" i="21" s="1"/>
  <c r="N72" i="21" s="1"/>
  <c r="O61" i="21" s="1"/>
  <c r="J70" i="21"/>
  <c r="J73" i="21" s="1"/>
  <c r="K62" i="21" s="1"/>
  <c r="K70" i="21" s="1"/>
  <c r="K73" i="21" s="1"/>
  <c r="L62" i="21" s="1"/>
  <c r="AL24" i="15"/>
  <c r="AL25" i="15"/>
  <c r="M24" i="15"/>
  <c r="M25" i="15"/>
  <c r="AJ24" i="15"/>
  <c r="AJ25" i="15"/>
  <c r="AH24" i="15"/>
  <c r="AH25" i="15"/>
  <c r="S24" i="15"/>
  <c r="S25" i="15"/>
  <c r="AE24" i="15"/>
  <c r="AE25" i="15"/>
  <c r="AO24" i="15"/>
  <c r="AO25" i="15"/>
  <c r="U24" i="15"/>
  <c r="U25" i="15"/>
  <c r="AB24" i="15"/>
  <c r="AB25" i="15"/>
  <c r="AS24" i="15"/>
  <c r="AS25" i="15"/>
  <c r="AA25" i="15"/>
  <c r="AA24" i="15"/>
  <c r="O25" i="15"/>
  <c r="O24" i="15"/>
  <c r="AN25" i="15"/>
  <c r="AN24" i="15"/>
  <c r="R24" i="15"/>
  <c r="R25" i="15"/>
  <c r="AP25" i="15"/>
  <c r="AP24" i="15"/>
  <c r="AK25" i="15"/>
  <c r="AK24" i="15"/>
  <c r="AT25" i="15"/>
  <c r="AT24" i="15"/>
  <c r="AF24" i="15"/>
  <c r="AF25" i="15"/>
  <c r="AC25" i="15"/>
  <c r="AC24" i="15"/>
  <c r="W25" i="15"/>
  <c r="W24" i="15"/>
  <c r="AD24" i="15"/>
  <c r="AD25" i="15"/>
  <c r="AM24" i="15"/>
  <c r="AM25" i="15"/>
  <c r="T25" i="15"/>
  <c r="T24" i="15"/>
  <c r="AU25" i="15"/>
  <c r="AU24" i="15"/>
  <c r="Q24" i="15"/>
  <c r="Q25" i="15"/>
  <c r="AI24" i="15"/>
  <c r="AI25" i="15"/>
  <c r="P24" i="15"/>
  <c r="P25" i="15"/>
  <c r="X25" i="15"/>
  <c r="X24" i="15"/>
  <c r="Z24" i="15"/>
  <c r="Z25" i="15"/>
  <c r="N24" i="15"/>
  <c r="N25" i="15"/>
  <c r="V24" i="15"/>
  <c r="V25" i="15"/>
  <c r="G21" i="15"/>
  <c r="AQ21" i="15" s="1"/>
  <c r="N52" i="21" l="1"/>
  <c r="O51" i="21"/>
  <c r="O52" i="21" s="1"/>
  <c r="L70" i="21"/>
  <c r="L73" i="21" s="1"/>
  <c r="M62" i="21" s="1"/>
  <c r="AQ24" i="15"/>
  <c r="AQ25" i="15"/>
  <c r="C30" i="2"/>
  <c r="AR21" i="15"/>
  <c r="Y21" i="15"/>
  <c r="H21" i="15"/>
  <c r="AG21" i="15"/>
  <c r="M43" i="15"/>
  <c r="O69" i="21" l="1"/>
  <c r="O72" i="21" s="1"/>
  <c r="P61" i="21" s="1"/>
  <c r="M70" i="21"/>
  <c r="M73" i="21" s="1"/>
  <c r="N62" i="21" s="1"/>
  <c r="AG24" i="15"/>
  <c r="AG25" i="15"/>
  <c r="Y24" i="15"/>
  <c r="Y25" i="15"/>
  <c r="AR25" i="15"/>
  <c r="AR24" i="15"/>
  <c r="N36" i="15"/>
  <c r="P51" i="21" l="1"/>
  <c r="P69" i="21" s="1"/>
  <c r="N70" i="21"/>
  <c r="N73" i="21" s="1"/>
  <c r="O62" i="21" s="1"/>
  <c r="I24" i="15"/>
  <c r="D30" i="2" s="1"/>
  <c r="I25" i="15"/>
  <c r="E30" i="2" s="1"/>
  <c r="N43" i="15"/>
  <c r="O36" i="15" s="1"/>
  <c r="P52" i="21" l="1"/>
  <c r="P72" i="21"/>
  <c r="Q61" i="21" s="1"/>
  <c r="O70" i="21"/>
  <c r="O73" i="21"/>
  <c r="P62" i="21" s="1"/>
  <c r="O43" i="15"/>
  <c r="P36" i="15" s="1"/>
  <c r="Q51" i="21" l="1"/>
  <c r="Q69" i="21" s="1"/>
  <c r="P70" i="21"/>
  <c r="P73" i="21" s="1"/>
  <c r="Q62" i="21" s="1"/>
  <c r="P41" i="15"/>
  <c r="Q52" i="21" l="1"/>
  <c r="Q72" i="21"/>
  <c r="R61" i="21" s="1"/>
  <c r="Q70" i="21"/>
  <c r="Q73" i="21" s="1"/>
  <c r="R62" i="21" s="1"/>
  <c r="P43" i="15"/>
  <c r="Q36" i="15" s="1"/>
  <c r="Q41" i="15" s="1"/>
  <c r="Q43" i="15" s="1"/>
  <c r="R36" i="15" s="1"/>
  <c r="R41" i="15" s="1"/>
  <c r="R43" i="15" s="1"/>
  <c r="S36" i="15" s="1"/>
  <c r="S41" i="15" s="1"/>
  <c r="S43" i="15" s="1"/>
  <c r="T36" i="15" s="1"/>
  <c r="T41" i="15" s="1"/>
  <c r="T43" i="15" s="1"/>
  <c r="U36" i="15" s="1"/>
  <c r="U41" i="15" s="1"/>
  <c r="U43" i="15" s="1"/>
  <c r="V36" i="15" s="1"/>
  <c r="V41" i="15" s="1"/>
  <c r="V43" i="15" s="1"/>
  <c r="W36" i="15" s="1"/>
  <c r="W41" i="15" s="1"/>
  <c r="W43" i="15" s="1"/>
  <c r="X36" i="15" s="1"/>
  <c r="X41" i="15" s="1"/>
  <c r="X43" i="15" s="1"/>
  <c r="Y36" i="15" s="1"/>
  <c r="Y41" i="15" s="1"/>
  <c r="Y43" i="15" s="1"/>
  <c r="Z36" i="15" s="1"/>
  <c r="Z41" i="15" s="1"/>
  <c r="Z43" i="15" s="1"/>
  <c r="AA36" i="15" s="1"/>
  <c r="AA41" i="15" s="1"/>
  <c r="AA43" i="15" s="1"/>
  <c r="AB36" i="15" s="1"/>
  <c r="AB41" i="15" s="1"/>
  <c r="AB43" i="15" s="1"/>
  <c r="AC36" i="15" s="1"/>
  <c r="AC41" i="15" s="1"/>
  <c r="AC43" i="15" s="1"/>
  <c r="AD36" i="15" s="1"/>
  <c r="AD41" i="15" s="1"/>
  <c r="AD43" i="15" s="1"/>
  <c r="AE36" i="15" s="1"/>
  <c r="AE41" i="15" s="1"/>
  <c r="AE43" i="15" s="1"/>
  <c r="AF36" i="15" s="1"/>
  <c r="AF41" i="15" s="1"/>
  <c r="AF43" i="15" s="1"/>
  <c r="AG36" i="15" s="1"/>
  <c r="AG41" i="15" s="1"/>
  <c r="AG43" i="15" s="1"/>
  <c r="AH36" i="15" s="1"/>
  <c r="AH41" i="15" s="1"/>
  <c r="AH43" i="15" s="1"/>
  <c r="AI36" i="15" s="1"/>
  <c r="AI41" i="15" s="1"/>
  <c r="AI43" i="15" s="1"/>
  <c r="AJ36" i="15" s="1"/>
  <c r="AJ41" i="15" s="1"/>
  <c r="AJ43" i="15" s="1"/>
  <c r="AK36" i="15" s="1"/>
  <c r="AK41" i="15" s="1"/>
  <c r="AK43" i="15" s="1"/>
  <c r="AL36" i="15" s="1"/>
  <c r="AL41" i="15" s="1"/>
  <c r="AL43" i="15" s="1"/>
  <c r="AM36" i="15" s="1"/>
  <c r="AM41" i="15" s="1"/>
  <c r="AM43" i="15" s="1"/>
  <c r="AN36" i="15" s="1"/>
  <c r="AN41" i="15" s="1"/>
  <c r="AN43" i="15" s="1"/>
  <c r="AO36" i="15" s="1"/>
  <c r="AO41" i="15" s="1"/>
  <c r="AO43" i="15" s="1"/>
  <c r="AP36" i="15" s="1"/>
  <c r="AP41" i="15" s="1"/>
  <c r="AP43" i="15" s="1"/>
  <c r="AQ36" i="15" s="1"/>
  <c r="AQ41" i="15" s="1"/>
  <c r="AQ43" i="15" s="1"/>
  <c r="AR36" i="15" s="1"/>
  <c r="AR41" i="15" s="1"/>
  <c r="AR43" i="15" s="1"/>
  <c r="AS36" i="15" s="1"/>
  <c r="AS41" i="15" s="1"/>
  <c r="AS43" i="15" s="1"/>
  <c r="AT36" i="15" s="1"/>
  <c r="AT41" i="15" s="1"/>
  <c r="AT43" i="15" s="1"/>
  <c r="AU36" i="15" s="1"/>
  <c r="AU41" i="15" s="1"/>
  <c r="R51" i="21" l="1"/>
  <c r="R52" i="21" s="1"/>
  <c r="R70" i="21"/>
  <c r="R73" i="21" s="1"/>
  <c r="S62" i="21" s="1"/>
  <c r="I41" i="15"/>
  <c r="H30" i="2" s="1"/>
  <c r="AU43" i="15"/>
  <c r="I3" i="15" s="1"/>
  <c r="R69" i="21" l="1"/>
  <c r="R72" i="21" s="1"/>
  <c r="S61" i="21" s="1"/>
  <c r="S70" i="21"/>
  <c r="S73" i="21" s="1"/>
  <c r="T62" i="21" s="1"/>
  <c r="I42" i="15"/>
  <c r="S69" i="21" l="1"/>
  <c r="S51" i="21" s="1"/>
  <c r="S52" i="21" s="1"/>
  <c r="T70" i="21"/>
  <c r="T73" i="21" s="1"/>
  <c r="U62" i="21" s="1"/>
  <c r="S72" i="21" l="1"/>
  <c r="T61" i="21" s="1"/>
  <c r="T51" i="21" s="1"/>
  <c r="T52" i="21" s="1"/>
  <c r="U70" i="21"/>
  <c r="U73" i="21" s="1"/>
  <c r="V62" i="21" s="1"/>
  <c r="T69" i="21" l="1"/>
  <c r="T72" i="21"/>
  <c r="U61" i="21" s="1"/>
  <c r="V70" i="21"/>
  <c r="V73" i="21"/>
  <c r="W62" i="21" s="1"/>
  <c r="U51" i="21" l="1"/>
  <c r="U52" i="21" s="1"/>
  <c r="W70" i="21"/>
  <c r="W73" i="21" s="1"/>
  <c r="X62" i="21" s="1"/>
  <c r="U69" i="21" l="1"/>
  <c r="U72" i="21" s="1"/>
  <c r="V61" i="21" s="1"/>
  <c r="V51" i="21" s="1"/>
  <c r="X70" i="21"/>
  <c r="X73" i="21"/>
  <c r="Y62" i="21" s="1"/>
  <c r="V52" i="21" l="1"/>
  <c r="V69" i="21"/>
  <c r="V72" i="21"/>
  <c r="Y70" i="21"/>
  <c r="Y73" i="21" s="1"/>
  <c r="Z62" i="21" s="1"/>
  <c r="W61" i="21" l="1"/>
  <c r="W51" i="21" s="1"/>
  <c r="W52" i="21" s="1"/>
  <c r="Z70" i="21"/>
  <c r="Z73" i="21" s="1"/>
  <c r="AA62" i="21" s="1"/>
  <c r="W69" i="21" l="1"/>
  <c r="W72" i="21"/>
  <c r="X61" i="21" s="1"/>
  <c r="AA70" i="21"/>
  <c r="AA73" i="21" s="1"/>
  <c r="AB62" i="21" s="1"/>
  <c r="X51" i="21" l="1"/>
  <c r="X52" i="21" s="1"/>
  <c r="AB70" i="21"/>
  <c r="AB73" i="21" s="1"/>
  <c r="AC62" i="21" s="1"/>
  <c r="X69" i="21" l="1"/>
  <c r="X72" i="21" s="1"/>
  <c r="Y61" i="21" s="1"/>
  <c r="Y51" i="21" s="1"/>
  <c r="Y52" i="21" s="1"/>
  <c r="AC70" i="21"/>
  <c r="AC73" i="21" s="1"/>
  <c r="AD62" i="21" s="1"/>
  <c r="Y69" i="21" l="1"/>
  <c r="Y72" i="21"/>
  <c r="Z61" i="21" s="1"/>
  <c r="Z51" i="21" s="1"/>
  <c r="AD70" i="21"/>
  <c r="AD73" i="21" s="1"/>
  <c r="AE62" i="21" s="1"/>
  <c r="AE70" i="21" l="1"/>
  <c r="AE73" i="21" s="1"/>
  <c r="AF62" i="21" s="1"/>
  <c r="Z52" i="21"/>
  <c r="Z69" i="21"/>
  <c r="Z72" i="21" s="1"/>
  <c r="AA61" i="21" s="1"/>
  <c r="AA51" i="21" s="1"/>
  <c r="AF70" i="21" l="1"/>
  <c r="AF73" i="21" s="1"/>
  <c r="AG62" i="21" s="1"/>
  <c r="AA69" i="21"/>
  <c r="AG70" i="21" l="1"/>
  <c r="AG73" i="21" s="1"/>
  <c r="AH62" i="21" s="1"/>
  <c r="AA52" i="21"/>
  <c r="AA72" i="21"/>
  <c r="AB61" i="21" s="1"/>
  <c r="AB51" i="21" s="1"/>
  <c r="AH70" i="21" l="1"/>
  <c r="AH73" i="21" s="1"/>
  <c r="AI62" i="21" s="1"/>
  <c r="AB52" i="21"/>
  <c r="AB69" i="21"/>
  <c r="AB72" i="21" s="1"/>
  <c r="AC61" i="21" l="1"/>
  <c r="AC51" i="21" s="1"/>
  <c r="AI70" i="21"/>
  <c r="AI73" i="21" s="1"/>
  <c r="AJ62" i="21" s="1"/>
  <c r="AJ70" i="21" l="1"/>
  <c r="AJ73" i="21" s="1"/>
  <c r="AK62" i="21" s="1"/>
  <c r="AC52" i="21"/>
  <c r="AC69" i="21"/>
  <c r="AC72" i="21" s="1"/>
  <c r="AD61" i="21" l="1"/>
  <c r="AD51" i="21" s="1"/>
  <c r="AK70" i="21"/>
  <c r="AK73" i="21" s="1"/>
  <c r="AL62" i="21" s="1"/>
  <c r="AL70" i="21" l="1"/>
  <c r="AL73" i="21" s="1"/>
  <c r="AM62" i="21" s="1"/>
  <c r="AD52" i="21"/>
  <c r="AD69" i="21"/>
  <c r="AD72" i="21" s="1"/>
  <c r="AE61" i="21" l="1"/>
  <c r="AE51" i="21" s="1"/>
  <c r="AM70" i="21"/>
  <c r="AM73" i="21" s="1"/>
  <c r="AN62" i="21" s="1"/>
  <c r="AN70" i="21" l="1"/>
  <c r="AN73" i="21" s="1"/>
  <c r="AO62" i="21" s="1"/>
  <c r="AE52" i="21"/>
  <c r="AE69" i="21"/>
  <c r="AE72" i="21" s="1"/>
  <c r="AF61" i="21" s="1"/>
  <c r="AF51" i="21" s="1"/>
  <c r="AO70" i="21" l="1"/>
  <c r="AO73" i="21"/>
  <c r="AP62" i="21" s="1"/>
  <c r="AP70" i="21" l="1"/>
  <c r="AP73" i="21"/>
  <c r="AQ62" i="21" s="1"/>
  <c r="AF52" i="21"/>
  <c r="AF69" i="21"/>
  <c r="AF72" i="21" s="1"/>
  <c r="AG61" i="21"/>
  <c r="AG51" i="21" s="1"/>
  <c r="AQ70" i="21" l="1"/>
  <c r="AQ73" i="21"/>
  <c r="AG52" i="21" l="1"/>
  <c r="AG69" i="21"/>
  <c r="AG72" i="21" s="1"/>
  <c r="AH61" i="21"/>
  <c r="AH51" i="21" s="1"/>
  <c r="AH52" i="21" l="1"/>
  <c r="AH69" i="21"/>
  <c r="AH72" i="21" s="1"/>
  <c r="AI61" i="21"/>
  <c r="AI51" i="21" s="1"/>
  <c r="AI69" i="21" l="1"/>
  <c r="AI52" i="21" l="1"/>
  <c r="AI72" i="21"/>
  <c r="AJ61" i="21" s="1"/>
  <c r="AJ51" i="21" s="1"/>
  <c r="AJ52" i="21" l="1"/>
  <c r="AJ69" i="21"/>
  <c r="AJ72" i="21" s="1"/>
  <c r="AK61" i="21" l="1"/>
  <c r="AK51" i="21" s="1"/>
  <c r="AK52" i="21" l="1"/>
  <c r="AK69" i="21"/>
  <c r="AK72" i="21" s="1"/>
  <c r="AL61" i="21" s="1"/>
  <c r="AL51" i="21" s="1"/>
  <c r="AL52" i="21" l="1"/>
  <c r="AL69" i="21"/>
  <c r="AL72" i="21" l="1"/>
  <c r="AM61" i="21" s="1"/>
  <c r="AM51" i="21" s="1"/>
  <c r="AM52" i="21" l="1"/>
  <c r="AM69" i="21"/>
  <c r="AM72" i="21" s="1"/>
  <c r="AN61" i="21"/>
  <c r="AN51" i="21" s="1"/>
  <c r="AN52" i="21" l="1"/>
  <c r="AN69" i="21"/>
  <c r="AN72" i="21" s="1"/>
  <c r="AO61" i="21"/>
  <c r="AO51" i="21" s="1"/>
  <c r="AO52" i="21" l="1"/>
  <c r="AO69" i="21"/>
  <c r="AO72" i="21" s="1"/>
  <c r="AP61" i="21"/>
  <c r="AP51" i="21" s="1"/>
  <c r="AP52" i="21" l="1"/>
  <c r="AP69" i="21"/>
  <c r="AP72" i="21" s="1"/>
  <c r="AQ61" i="21"/>
  <c r="AQ51" i="21" s="1"/>
  <c r="AQ69" i="21" l="1"/>
  <c r="AQ52" i="21" l="1"/>
  <c r="AQ72" i="21"/>
</calcChain>
</file>

<file path=xl/sharedStrings.xml><?xml version="1.0" encoding="utf-8"?>
<sst xmlns="http://schemas.openxmlformats.org/spreadsheetml/2006/main" count="1382" uniqueCount="279">
  <si>
    <t>HOW TO USE THIS DOCUMENT</t>
  </si>
  <si>
    <r>
      <rPr>
        <sz val="11"/>
        <color rgb="FF000000"/>
        <rFont val="Arial"/>
      </rPr>
      <t xml:space="preserve">Welcome to the model used to determine the library levy rate for the 2024 Off-site Levies Bylaw review.
</t>
    </r>
    <r>
      <rPr>
        <b/>
        <sz val="11"/>
        <color rgb="FF000000"/>
        <rFont val="Arial"/>
      </rPr>
      <t xml:space="preserve">Note: This model is in DRAFT form for discussion purposes, using the latest information and assumptions available. 
</t>
    </r>
  </si>
  <si>
    <t>Last Updated:</t>
  </si>
  <si>
    <t>July 2023</t>
  </si>
  <si>
    <t>Library Levy Tabs 1 - 9</t>
  </si>
  <si>
    <t>Tab Number</t>
  </si>
  <si>
    <t>Title</t>
  </si>
  <si>
    <t xml:space="preserve">Description </t>
  </si>
  <si>
    <t>Tab 1</t>
  </si>
  <si>
    <t>Assumptions</t>
  </si>
  <si>
    <t xml:space="preserve">This tab entails the assumptions and steps to create the financial model. It also provides some details to clarify questions around the assumptions. </t>
  </si>
  <si>
    <t>Tab 2</t>
  </si>
  <si>
    <t>Rate Summary</t>
  </si>
  <si>
    <t>This tab provides a high level summary of the steps that are taken to determine the library levy rate calculation, and provides a look at the proposed levy rate.</t>
  </si>
  <si>
    <t>Tab 3</t>
  </si>
  <si>
    <t>Unlevied Land</t>
  </si>
  <si>
    <t>This tab describes the remaining unlevied land that is included in the model.</t>
  </si>
  <si>
    <t>Tab 4</t>
  </si>
  <si>
    <t>Infrastructure</t>
  </si>
  <si>
    <t>This tab provides details on libraries projects that need to be built over the model period to support the growth of communities in Greenfield Area within Calgary city limits</t>
  </si>
  <si>
    <t>Tab 5</t>
  </si>
  <si>
    <t>Benefit Allocation</t>
  </si>
  <si>
    <t xml:space="preserve">This tab provides the benefit rate allocation that considers the land that will benefit from infrastructure and then ties back to the future residents/jobs in that land. </t>
  </si>
  <si>
    <t>Tab 6</t>
  </si>
  <si>
    <t>Financial Model</t>
  </si>
  <si>
    <t>This tab provides the financial modelling and a detailed calculation of the proposed levy rate.</t>
  </si>
  <si>
    <t>Tab 7</t>
  </si>
  <si>
    <t>Bylaw Continuity</t>
  </si>
  <si>
    <t>This tab shows a breakdown of spending from funds collected under the 2016 bylaw, funds to be collected under the 2024 bylaw, and funds from other sources, until funds from the 2016 bylaw have been depleted.</t>
  </si>
  <si>
    <t>Tab 8</t>
  </si>
  <si>
    <t>Population Forecast</t>
  </si>
  <si>
    <t>This tab shows forecasted greenfield full buildout population distribution.</t>
  </si>
  <si>
    <t>Tab 9</t>
  </si>
  <si>
    <t>Existing Capacity</t>
  </si>
  <si>
    <t>This tab shows total capacity of existing and funded facilities in the Greenfield Area.</t>
  </si>
  <si>
    <t>Library - Assumptions</t>
  </si>
  <si>
    <t>Summary</t>
  </si>
  <si>
    <t>Frequently Asked Questions</t>
  </si>
  <si>
    <t>The City will use this financial model to calculate ibrary off-site levy rate per hectare that incorporates investment income/(expense), capital cost escalations, and the timing of expenditures and developer contributions through the model period. The levy rate calculated ensures that the off-site levy balance at the end of the model period is zero, i.e. revenues have matched expenditures. It also incorporates, if necessary, any interest costs incurred from the use of alternative funding sources required to deliver infrastructure in a timely manner.</t>
  </si>
  <si>
    <t>Escalation rate</t>
  </si>
  <si>
    <t>The escalation factor of 3.58% is a five-year smoothed average, determined using Non-Residential Building Construction Price Index (CPI) for Calgary.</t>
  </si>
  <si>
    <t>Discount rate</t>
  </si>
  <si>
    <t>The discount rate of 4.29% is based on the asset mix of investments held in The City's capital deposits, and the Long term Capital Market assumptions that The City uses in projecting returns from investment portfolios.</t>
  </si>
  <si>
    <t>Gross developable land</t>
  </si>
  <si>
    <t>Gross developable lands are calculated starting with the gross land area and deducting non-developable lands.</t>
  </si>
  <si>
    <t>Unlevied land</t>
  </si>
  <si>
    <t>Unlevied land includes all gross developable lands outside the off-site levy Established Area boundary that do not have executed development agreements. This was 14,211.1 hectares at the end of 2022, and is forecast to be 13,921.1 hectares at the end of 2023.</t>
  </si>
  <si>
    <t>Land absorption</t>
  </si>
  <si>
    <t>• All remaining unlevied hectares will sign development agreements within the forecast period (ending 2055).
• The land absorption from 2023 to 2027 is based on the fall 2022 forecast by Corporate Economics. 
• Remaining unlevied hectares in current and future Area Structure Plans are assumed to follow a decreasing trend over the forecast period, on the expectation of higher densities supporting the same number of people.</t>
  </si>
  <si>
    <t>Benefit allocation</t>
  </si>
  <si>
    <t xml:space="preserve">Benefit allocation considers the land that will benefit from future infrastructure and relates to the forecast residents and jobs in that land. </t>
  </si>
  <si>
    <t>Payment schedule</t>
  </si>
  <si>
    <t>This financial model incorporates the current levy payment schedule, where 100% of library levies are paid in year three after the development agreement is signed.</t>
  </si>
  <si>
    <t>Investment income on future value of cash flows</t>
  </si>
  <si>
    <t>Investment income is earned on the off-site levy beginning account balance, plus collections and minus spending through the year. Investment income on collections and spending is multiplied by a cashflow timing factor of 0.5 to reflect the fact that the timing of collection and spending varies throughout the year. If the balance of the off-site levy goes negative then interest is charged on the balance of the shortfall.</t>
  </si>
  <si>
    <t>Expenditures</t>
  </si>
  <si>
    <t>Expenditures include all currently planned infrastructure for the next 32 years. This list may change as further information becomes available.</t>
  </si>
  <si>
    <t>Library - Rate Summary</t>
  </si>
  <si>
    <t>Proposed 2024 Levy Rate</t>
  </si>
  <si>
    <t>Figure 1. Off-site levy rate calculation</t>
  </si>
  <si>
    <t>Step 1</t>
  </si>
  <si>
    <t>Step 2</t>
  </si>
  <si>
    <t>Step 3</t>
  </si>
  <si>
    <t>Step 4</t>
  </si>
  <si>
    <t>Step 5</t>
  </si>
  <si>
    <t>Step 6</t>
  </si>
  <si>
    <t>Step 7</t>
  </si>
  <si>
    <t>Step 8</t>
  </si>
  <si>
    <t>Total capital costs</t>
  </si>
  <si>
    <t>Leviable capital cost</t>
  </si>
  <si>
    <t>Future value</t>
  </si>
  <si>
    <t>Discounted value</t>
  </si>
  <si>
    <t>Unlevied land absorption</t>
  </si>
  <si>
    <t>Developer contributions</t>
  </si>
  <si>
    <t>Investment income</t>
  </si>
  <si>
    <t>Levy rate</t>
  </si>
  <si>
    <t>Identify the total capital costs for projects that benefit unlevied lands. Details can be found in Tab 4.</t>
  </si>
  <si>
    <t>Leviable capital cost: 
• Apply benefit rates to the capital costs of each project to determine the developer share of costs.</t>
  </si>
  <si>
    <t>Calculate the future value of capital costs over the model period. Details for this step can be found in Tab 6.</t>
  </si>
  <si>
    <t>Calculate the discounted value of the capital costs over the model period. Details for this step can be found in Tab 6.</t>
  </si>
  <si>
    <t>Details on unlevied lands can be found in Tab 3. Remaining unlevied lands are assumed to be fully absorbed within the model period, in the slowly decreasing trend shown on Tab 6.</t>
  </si>
  <si>
    <t>The levy rate is multiplied by the hectares that are forecast to sign development agreements each year to calculate the yearly contributions from the developers.</t>
  </si>
  <si>
    <t>The annual investment income is calculated by multiplying the balance of spending and contributions each year by the investment rate of return.</t>
  </si>
  <si>
    <t>Use Excel's Goal Seek function to calculate the library off-site levy rate which ensures that developer contributions plus investment income are equal to the future value of capital cost/cash outflows by end of the model period.</t>
  </si>
  <si>
    <t>A</t>
  </si>
  <si>
    <t>B</t>
  </si>
  <si>
    <t>C</t>
  </si>
  <si>
    <t>D</t>
  </si>
  <si>
    <t>E</t>
  </si>
  <si>
    <t>F</t>
  </si>
  <si>
    <t>G</t>
  </si>
  <si>
    <t>H</t>
  </si>
  <si>
    <t>Dollars</t>
  </si>
  <si>
    <t>Hectares</t>
  </si>
  <si>
    <t>Library - Unlevied Land</t>
  </si>
  <si>
    <t>This tab provides background on different benefiting areas: the Established Area, unlevied land, and land that has already been levied.</t>
  </si>
  <si>
    <t>Map 1. Off-site levy Established Area Boundary and unlevied lands as of the end of 2022</t>
  </si>
  <si>
    <t>Map 1 to the right illustrates The City's Established Area, and Greenfield Area.
The Established Area boundary was identified in the 2016 Off-site Levy Bylaw and contains lands that are fully developed, or have executed development agreement to allow future development. The purpose of the boundary is to determine benefiting areas in support of levy rate calculations (established or greenfield) for different parts of the city.
Land shown in green includes both greenfield lands that have already been levied, unlevied, and non-developable land. Non-developable land is excluded from the determination of the number of hectares that have been levied or unlevied. This includes, for example:
	• The Transportation Utility Corridor (TUC), or road right-of-way for provincial expressways.
	• Environmental Reserve (slopes with a grade greater than 15%, natural water bodies, areas impacted by a 1:100 year flood).
	• Landfills.
	• Cemeteries.</t>
  </si>
  <si>
    <t>Yellow areas: alredy levied land and undevelopable land</t>
  </si>
  <si>
    <t>Grey area: Established Area</t>
  </si>
  <si>
    <t>Library - Infrastructure</t>
  </si>
  <si>
    <t>This tab shows the basis of the calculation and assumptions used in assessing infrastructure allocation.</t>
  </si>
  <si>
    <t>Per facility capacity</t>
  </si>
  <si>
    <t>The service level for the greenfield is comparable with the service level in the Established Area (0.30 sq. ft. of library needed per person, 124,150 sq. ft. of library needed to service future population needs).</t>
  </si>
  <si>
    <t>Capacity allocation</t>
  </si>
  <si>
    <t>Future greenfield population will be 100% benefitting with existing and future libraries in the greenfield area.</t>
  </si>
  <si>
    <t>Construction year</t>
  </si>
  <si>
    <t>Determined based on when the new library will be required as related to the pace of population growth.</t>
  </si>
  <si>
    <t>Future need of facility and cost analysis</t>
  </si>
  <si>
    <t>Facility type</t>
  </si>
  <si>
    <t>Additional facility capacity needed at full buildout (people)</t>
  </si>
  <si>
    <t>Per person sq. ft. library needed</t>
  </si>
  <si>
    <t xml:space="preserve">Total  sq. ft. of library for future population </t>
  </si>
  <si>
    <t>Building cost, $/sq. ft.</t>
  </si>
  <si>
    <t>Building cost ($)</t>
  </si>
  <si>
    <t>Library footage per acre</t>
  </si>
  <si>
    <t>Land required (1 acre for 10,000 sq ft)</t>
  </si>
  <si>
    <t>Land cost per acre, $</t>
  </si>
  <si>
    <t>Land cost ($)</t>
  </si>
  <si>
    <t>Total cost ($)</t>
  </si>
  <si>
    <t>Library</t>
  </si>
  <si>
    <t>Facilities</t>
  </si>
  <si>
    <t>Number of facilities</t>
  </si>
  <si>
    <t>Base cost</t>
  </si>
  <si>
    <t>Library-1</t>
  </si>
  <si>
    <t>Library-2</t>
  </si>
  <si>
    <t>Library-3</t>
  </si>
  <si>
    <t>Library-4</t>
  </si>
  <si>
    <t>Library-5</t>
  </si>
  <si>
    <t>Library-6</t>
  </si>
  <si>
    <t>Library-7</t>
  </si>
  <si>
    <t>Library-8</t>
  </si>
  <si>
    <t>Library - Benefit Allocation</t>
  </si>
  <si>
    <t>This tab provides details on the benefit methodology. It shows the basis of the calculation and assumptions used in assessing benefit allocation.</t>
  </si>
  <si>
    <t>Benefit measurement:</t>
  </si>
  <si>
    <t>Library benefit is measured using the share of population in benefiting areas.</t>
  </si>
  <si>
    <t>Benefiting areas include:</t>
  </si>
  <si>
    <t>Data source:</t>
  </si>
  <si>
    <t>Source data details and assumptions:</t>
  </si>
  <si>
    <t>• The forecast period ends in 2058.
• Population and job forecasts are assessed by Transportation Zones (TZs). Transportation Zones provide a useful and reasonable geographic division for forecasting.
• Population densities are assumed to be even throughout TZs. (e.g. where part of a TZ has paid levies, and part has not).</t>
  </si>
  <si>
    <t>Benefit allocation calculation:</t>
  </si>
  <si>
    <t xml:space="preserve"> Benefit = (Sum of forecast population in all unlevied lands)/(Sum of forecast population in all greenfield lands)</t>
  </si>
  <si>
    <t>Benefit share calculation</t>
  </si>
  <si>
    <t>ASP unlevied population</t>
  </si>
  <si>
    <t>Benefit share of ASP unlevied population</t>
  </si>
  <si>
    <t>Costs to be levied for</t>
  </si>
  <si>
    <t xml:space="preserve"> Library OSL Financial Rate Model</t>
  </si>
  <si>
    <t>Library Levy Rate</t>
  </si>
  <si>
    <t>End Value (CELL AU43):</t>
  </si>
  <si>
    <r>
      <rPr>
        <b/>
        <sz val="11"/>
        <color rgb="FF000000"/>
        <rFont val="Arial"/>
      </rPr>
      <t xml:space="preserve">How to calculate the levy rate: </t>
    </r>
    <r>
      <rPr>
        <sz val="11"/>
        <color rgb="FF000000"/>
        <rFont val="Arial"/>
      </rPr>
      <t xml:space="preserve">Once all variables have been set, the levy rate can be recalculated by running Excel's </t>
    </r>
    <r>
      <rPr>
        <i/>
        <sz val="11"/>
        <color rgb="FF000000"/>
        <rFont val="Arial"/>
      </rPr>
      <t xml:space="preserve">Goal Seek </t>
    </r>
    <r>
      <rPr>
        <sz val="11"/>
        <color rgb="FF000000"/>
        <rFont val="Arial"/>
      </rPr>
      <t>function (</t>
    </r>
    <r>
      <rPr>
        <i/>
        <sz val="11"/>
        <color rgb="FF000000"/>
        <rFont val="Arial"/>
      </rPr>
      <t>Data --&gt; What-If Analysis --&gt; Goal Seek</t>
    </r>
    <r>
      <rPr>
        <sz val="11"/>
        <color rgb="FF000000"/>
        <rFont val="Arial"/>
      </rPr>
      <t>) to calculate the levy rate in cell F3 by setting cell AU43 to 0 by changing the levy rate in cell F3. The model applies the value in cell F3 to the land absorption in row 30, to ensure that contributions from Development Agreements plus earned investment income offset total spending and ensure that the ending balance is zero (cell AU43), i.e., all revenues and spending have balanced. 
Variables impacting this calculation include: annual expenditures, land absorption rate (row 30), payment schedule (cells I37 to I40), and the escalation and discount rates (cells E26 and E27).</t>
    </r>
  </si>
  <si>
    <t>Section 1: Expenditures</t>
  </si>
  <si>
    <t>Project name</t>
  </si>
  <si>
    <t xml:space="preserve">Capital cost </t>
  </si>
  <si>
    <t>Benefit type</t>
  </si>
  <si>
    <t xml:space="preserve">Benefit % </t>
  </si>
  <si>
    <t>Unlevied cost</t>
  </si>
  <si>
    <t xml:space="preserve">Previously levied/City share of cost </t>
  </si>
  <si>
    <t xml:space="preserve">Year projected project built </t>
  </si>
  <si>
    <t>Greenfield</t>
  </si>
  <si>
    <t>Future value of unlevied cost</t>
  </si>
  <si>
    <t>Rates used to calculate future value and present value of unlevied cost:</t>
  </si>
  <si>
    <t>Discounted value of unlevied cost</t>
  </si>
  <si>
    <t>Table: Escalation and Discount Rates</t>
  </si>
  <si>
    <t>Escalation Rate</t>
  </si>
  <si>
    <t>Source: City Treasury, March 2023</t>
  </si>
  <si>
    <t>Discount Rate</t>
  </si>
  <si>
    <t>Section 2: Land Absorption and Yearly Cash Flows</t>
  </si>
  <si>
    <t>Hectares that sign development agreements (DAs)</t>
  </si>
  <si>
    <t>Cumulative hectares</t>
  </si>
  <si>
    <t>Year</t>
  </si>
  <si>
    <t>Unlevied hectares</t>
  </si>
  <si>
    <t>Yearly cash-flow analysis ($):</t>
  </si>
  <si>
    <t>Unlevied hectares at Jan 1, 2023</t>
  </si>
  <si>
    <t>Subtotal</t>
  </si>
  <si>
    <t>Contributions from signed DAs</t>
  </si>
  <si>
    <t>Forecast hectares in executed DAs</t>
  </si>
  <si>
    <t>Beginning account balance, $</t>
  </si>
  <si>
    <t>Denominator: Unlevied hectares at Jan 1, 2024</t>
  </si>
  <si>
    <t>Levy payment schedule after a DA is signed.</t>
  </si>
  <si>
    <t>Year 0</t>
  </si>
  <si>
    <t>Year 1</t>
  </si>
  <si>
    <t xml:space="preserve">Hectares in executed DAs from 2023 to 2027 are per Corporate Economics Fall 2022 forecast. The remaining 7,791 hectares of unlevied land are assumed to be absorbed in a slowly decreasing trend, with approximately 2.54 ha fewer per year. This starts from 318.5 hectares in 2028 and finishes with 197.6 hectares in 2076. </t>
  </si>
  <si>
    <t>Year 2</t>
  </si>
  <si>
    <t>2026 &amp; 2027</t>
  </si>
  <si>
    <t>Year 3</t>
  </si>
  <si>
    <t>2028 - 2055</t>
  </si>
  <si>
    <t>Declining</t>
  </si>
  <si>
    <t>Investment income (interest expense), $</t>
  </si>
  <si>
    <t>Future value of cash inflows, $</t>
  </si>
  <si>
    <t>Ending account balance, $</t>
  </si>
  <si>
    <t>Note: Cash flow timing is for inflows, 1=beginning of year; 0.5 is straight line; 0.0 is end of year. This is used to calculate investment income on expenditures within a given year.</t>
  </si>
  <si>
    <t>Cashflow timing factor</t>
  </si>
  <si>
    <t>End of WP</t>
  </si>
  <si>
    <t>Library OSL Continuity</t>
  </si>
  <si>
    <t>This sheet is for information purposes only. It shows the continuity of expenditures, developer contributions, investment income, and fund balances for both the 2016 and 2024 Off-site Levies Bylaws. Any final investment income earned in the final year will be applied to expenditures in that year.</t>
  </si>
  <si>
    <t>Light green references the 2016 bylaw</t>
  </si>
  <si>
    <t>Light orange references the 2024 bylaw</t>
  </si>
  <si>
    <t>2024 Levy Rate</t>
  </si>
  <si>
    <t>Year #</t>
  </si>
  <si>
    <t>Expenditures ($)</t>
  </si>
  <si>
    <t>Supports projects in progress.</t>
  </si>
  <si>
    <t>Committed OSL expenditures (2016 Bylaw)</t>
  </si>
  <si>
    <t>Expenditures from 2024 Bylaw</t>
  </si>
  <si>
    <t>Remainder: needed from other sources</t>
  </si>
  <si>
    <t>TOTAL:</t>
  </si>
  <si>
    <t>Expenditures from 2M2016 Bylaw Balance</t>
  </si>
  <si>
    <t>Expenditures from Non-OSL City Funding Sources</t>
  </si>
  <si>
    <t>Land absorption (hectares) and DA contributions ($)</t>
  </si>
  <si>
    <r>
      <rPr>
        <b/>
        <sz val="11"/>
        <color theme="1"/>
        <rFont val="Arial"/>
        <family val="2"/>
      </rPr>
      <t>Land absorption forecast and developer contributions</t>
    </r>
    <r>
      <rPr>
        <sz val="11"/>
        <color theme="1"/>
        <rFont val="Arial"/>
        <family val="2"/>
      </rPr>
      <t xml:space="preserve"> under each bylaw. The contribution values feed into the payment schedule below.</t>
    </r>
  </si>
  <si>
    <t>Land Absorption (ha)</t>
  </si>
  <si>
    <t>Levy Rates under the 2016 bylaw</t>
  </si>
  <si>
    <t>Contributions from signed DAs - 2016 Levy</t>
  </si>
  <si>
    <t>Contributions from signed DAs - 2024 Levy</t>
  </si>
  <si>
    <t>Yearly cash flows ($)</t>
  </si>
  <si>
    <r>
      <t xml:space="preserve">The </t>
    </r>
    <r>
      <rPr>
        <b/>
        <sz val="11"/>
        <color theme="1"/>
        <rFont val="Arial"/>
        <family val="2"/>
      </rPr>
      <t xml:space="preserve">opening balance </t>
    </r>
    <r>
      <rPr>
        <sz val="11"/>
        <color theme="1"/>
        <rFont val="Arial"/>
        <family val="2"/>
      </rPr>
      <t>takes the closing balance from the prior year.</t>
    </r>
  </si>
  <si>
    <t>Opening Balance - 2016 Bylaw</t>
  </si>
  <si>
    <t>Opening Balance - 2024 Bylaw</t>
  </si>
  <si>
    <r>
      <t xml:space="preserve">Payment schedule from signed DAs. </t>
    </r>
    <r>
      <rPr>
        <sz val="11"/>
        <color theme="1"/>
        <rFont val="Arial"/>
        <family val="2"/>
      </rPr>
      <t>Payments from DA's signed under the 2016 bylaw are shown in green, from the 2024 bylaw in orange.</t>
    </r>
  </si>
  <si>
    <r>
      <t xml:space="preserve">Investment income: </t>
    </r>
    <r>
      <rPr>
        <sz val="11"/>
        <color theme="1"/>
        <rFont val="Arial"/>
        <family val="2"/>
      </rPr>
      <t>shown for each bylaw separately.</t>
    </r>
  </si>
  <si>
    <t>Investment Income - 2016 Bylaw</t>
  </si>
  <si>
    <t>Investment Income - 2024 Bylaw</t>
  </si>
  <si>
    <r>
      <t xml:space="preserve">Closing balances </t>
    </r>
    <r>
      <rPr>
        <sz val="11"/>
        <color theme="1"/>
        <rFont val="Arial"/>
        <family val="2"/>
      </rPr>
      <t>=</t>
    </r>
    <r>
      <rPr>
        <b/>
        <sz val="11"/>
        <color theme="1"/>
        <rFont val="Arial"/>
        <family val="2"/>
      </rPr>
      <t xml:space="preserve"> </t>
    </r>
    <r>
      <rPr>
        <sz val="11"/>
        <color theme="1"/>
        <rFont val="Arial"/>
        <family val="2"/>
      </rPr>
      <t>Starting balance + contributions + investment income - expenditures</t>
    </r>
  </si>
  <si>
    <t>Closing Balance - 2016 Bylaw</t>
  </si>
  <si>
    <t>Closing Balance - 2024 Bylaw</t>
  </si>
  <si>
    <t>Library - Benefit Share Details</t>
  </si>
  <si>
    <t>TZ1919</t>
  </si>
  <si>
    <t>Location</t>
  </si>
  <si>
    <t>Levied land (ha)</t>
  </si>
  <si>
    <t>Unlevied land (ha)</t>
  </si>
  <si>
    <t>Total land (ha)</t>
  </si>
  <si>
    <t>Benefit share (levied land)</t>
  </si>
  <si>
    <t>Benefit share (unlevied land)</t>
  </si>
  <si>
    <t>Total share</t>
  </si>
  <si>
    <t>Total population</t>
  </si>
  <si>
    <t>Plan type</t>
  </si>
  <si>
    <t>Levied</t>
  </si>
  <si>
    <t>Unlevied</t>
  </si>
  <si>
    <t>Row Labels</t>
  </si>
  <si>
    <t>Sum of levied</t>
  </si>
  <si>
    <t>Sum of unlevied</t>
  </si>
  <si>
    <t>Outside_levy_boundary</t>
  </si>
  <si>
    <t>Area Structure Plan</t>
  </si>
  <si>
    <t>Buildout</t>
  </si>
  <si>
    <t>Community Plan</t>
  </si>
  <si>
    <t>Unplanned</t>
  </si>
  <si>
    <t>Grand Total</t>
  </si>
  <si>
    <t xml:space="preserve">Greenfield ASP forecast population </t>
  </si>
  <si>
    <t>Planned (levied)</t>
  </si>
  <si>
    <t>Planned (unlevied)</t>
  </si>
  <si>
    <t>Total Planned (levied + unlevied)</t>
  </si>
  <si>
    <t>AREA</t>
  </si>
  <si>
    <t>Library - Existing Facilities Capacity</t>
  </si>
  <si>
    <t>Total existing and funded libraries capacity in the Greenfield (people)</t>
  </si>
  <si>
    <t>Transportation Zone (TZ)</t>
  </si>
  <si>
    <t>Population</t>
  </si>
  <si>
    <t>Status</t>
  </si>
  <si>
    <t>Signal Hill</t>
  </si>
  <si>
    <t>Maintain</t>
  </si>
  <si>
    <t>Walden</t>
  </si>
  <si>
    <t>Funded</t>
  </si>
  <si>
    <t>Belmont</t>
  </si>
  <si>
    <t>Seton</t>
  </si>
  <si>
    <t>Shawnessy</t>
  </si>
  <si>
    <t>Quarry Park</t>
  </si>
  <si>
    <t>Forest Lawn</t>
  </si>
  <si>
    <t>Replace</t>
  </si>
  <si>
    <t>Village Square</t>
  </si>
  <si>
    <t>Central</t>
  </si>
  <si>
    <t>Saddletowne</t>
  </si>
  <si>
    <t>Skyview Ranch</t>
  </si>
  <si>
    <t>Crowfoot</t>
  </si>
  <si>
    <t>Symons Valley</t>
  </si>
  <si>
    <t>Country Hills</t>
  </si>
  <si>
    <r>
      <t xml:space="preserve">The levy rate calculation is being adjusted from the simple formula of </t>
    </r>
    <r>
      <rPr>
        <i/>
        <sz val="11"/>
        <color rgb="FF000000"/>
        <rFont val="Arial"/>
        <family val="2"/>
      </rPr>
      <t xml:space="preserve">Costs x Benefit / Land </t>
    </r>
    <r>
      <rPr>
        <sz val="11"/>
        <color rgb="FF000000"/>
        <rFont val="Arial"/>
        <family val="2"/>
      </rPr>
      <t xml:space="preserve">to the model described in Figure 1 to the right, and in the text below. 
This financial model uses the following inputs: 
• Total unlevied land, and annual land absorption.
• The off-site levy payment schedule.
• Total capital costs of new infrastructure being levied for, with the benefit allocations to determine total unlevied costs.
• Annual expenditures.
• An escalation factor to calculate the future value of project costs.
• A discount factor to calculate the discounted value of project costs, future revenue from developer contributions, and annual investment income or interest expense.
The levy rate is then calculated using Excel's Goal Seek function to find the levy rate that balances all expenditures and revenues over the course of the model to result in an off-site levy balance of $0.
</t>
    </r>
  </si>
  <si>
    <r>
      <t xml:space="preserve">Total greenfield ASP population (full buildout)
</t>
    </r>
    <r>
      <rPr>
        <i/>
        <sz val="10"/>
        <color theme="1"/>
        <rFont val="Arial"/>
        <family val="2"/>
      </rPr>
      <t>See Tab 8</t>
    </r>
  </si>
  <si>
    <r>
      <t xml:space="preserve">Existing/funded facility capacity in greenfield  (people)
</t>
    </r>
    <r>
      <rPr>
        <i/>
        <sz val="10"/>
        <color theme="1"/>
        <rFont val="Arial"/>
        <family val="2"/>
      </rPr>
      <t>See Tab 9</t>
    </r>
  </si>
  <si>
    <r>
      <rPr>
        <b/>
        <sz val="10"/>
        <color rgb="FF000000"/>
        <rFont val="Arial"/>
        <family val="2"/>
      </rPr>
      <t xml:space="preserve">Greenfield only: </t>
    </r>
    <r>
      <rPr>
        <sz val="10"/>
        <color rgb="FF000000"/>
        <rFont val="Arial"/>
        <family val="2"/>
      </rPr>
      <t>projects that support Area Structure Plans (ASPs) outside the Established Area boundary. The service level for the Greenfield Area is comparable with the service level in the Established Area. 100% of benefit is assigned to the greenfield ASP lands, and is split based on the forecast population in lands that have already signed development agreements and paid off-site levies (levied lands), and lands that have not yet signed development agreements and paid off-site levies (unlevied lands).</t>
    </r>
  </si>
  <si>
    <r>
      <rPr>
        <b/>
        <sz val="10"/>
        <color theme="1"/>
        <rFont val="Arial"/>
        <family val="2"/>
      </rPr>
      <t xml:space="preserve">Source: </t>
    </r>
    <r>
      <rPr>
        <sz val="10"/>
        <color theme="1"/>
        <rFont val="Arial"/>
        <family val="2"/>
      </rPr>
      <t>Calgary Next 20: Population, Employment and Housing Projections, 2021, by Applications Management Consulting Ltd.
• A buildout forecast of population based on current growth trends.</t>
    </r>
  </si>
  <si>
    <r>
      <t xml:space="preserve">Total levied population
</t>
    </r>
    <r>
      <rPr>
        <i/>
        <sz val="10"/>
        <color theme="1"/>
        <rFont val="Arial"/>
        <family val="2"/>
      </rPr>
      <t>See Tab 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</si>
</sst>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_(* #,##0.0_);_(* \(#,##0.0\);_(* &quot;-&quot;??_);_(@_)"/>
    <numFmt numFmtId="167" formatCode="#,##0.0"/>
    <numFmt numFmtId="168" formatCode="0.0%"/>
    <numFmt numFmtId="169" formatCode="0.00000000000"/>
    <numFmt numFmtId="170" formatCode="_([$$-409]* #,##0_);_([$$-409]* \(#,##0\);_([$$-409]* &quot;-&quot;??_);_(@_)"/>
    <numFmt numFmtId="171" formatCode="&quot;$&quot;#,##0"/>
  </numFmts>
  <fonts count="41" x14ac:knownFonts="1">
    <font>
      <sz val="11"/>
      <color theme="1"/>
      <name val="Calibri"/>
      <family val="2"/>
      <scheme val="minor"/>
    </font>
    <font>
      <sz val="11"/>
      <color theme="1"/>
      <name val="Calibri"/>
      <family val="2"/>
      <scheme val="minor"/>
    </font>
    <font>
      <sz val="8"/>
      <name val="Calibri"/>
      <family val="2"/>
      <scheme val="minor"/>
    </font>
    <font>
      <sz val="11"/>
      <color theme="1"/>
      <name val="Arial"/>
      <family val="2"/>
    </font>
    <font>
      <b/>
      <sz val="11"/>
      <color theme="1"/>
      <name val="Arial"/>
      <family val="2"/>
    </font>
    <font>
      <sz val="11"/>
      <name val="Arial"/>
      <family val="2"/>
    </font>
    <font>
      <sz val="11"/>
      <color theme="4" tint="-0.249977111117893"/>
      <name val="Arial"/>
      <family val="2"/>
    </font>
    <font>
      <sz val="11"/>
      <color rgb="FFFF0000"/>
      <name val="Arial"/>
      <family val="2"/>
    </font>
    <font>
      <b/>
      <sz val="11"/>
      <name val="Arial"/>
      <family val="2"/>
    </font>
    <font>
      <sz val="11"/>
      <color rgb="FF305496"/>
      <name val="Arial"/>
      <family val="2"/>
    </font>
    <font>
      <sz val="11"/>
      <color rgb="FF000000"/>
      <name val="Arial"/>
      <family val="2"/>
    </font>
    <font>
      <b/>
      <sz val="11"/>
      <color rgb="FF000000"/>
      <name val="Arial"/>
      <family val="2"/>
    </font>
    <font>
      <b/>
      <sz val="14"/>
      <color theme="1"/>
      <name val="Arial"/>
      <family val="2"/>
    </font>
    <font>
      <b/>
      <sz val="11"/>
      <color rgb="FFFF0000"/>
      <name val="Arial"/>
      <family val="2"/>
    </font>
    <font>
      <i/>
      <sz val="11"/>
      <color theme="1"/>
      <name val="Arial"/>
      <family val="2"/>
    </font>
    <font>
      <i/>
      <sz val="11"/>
      <color rgb="FFFF0000"/>
      <name val="Arial"/>
      <family val="2"/>
    </font>
    <font>
      <b/>
      <sz val="11"/>
      <color rgb="FF0070C0"/>
      <name val="Arial"/>
      <family val="2"/>
    </font>
    <font>
      <b/>
      <i/>
      <sz val="11"/>
      <color theme="1"/>
      <name val="Arial"/>
      <family val="2"/>
    </font>
    <font>
      <b/>
      <i/>
      <sz val="11"/>
      <color rgb="FFFF0000"/>
      <name val="Arial"/>
      <family val="2"/>
    </font>
    <font>
      <sz val="11"/>
      <color rgb="FF000000"/>
      <name val="Arial"/>
    </font>
    <font>
      <b/>
      <sz val="11"/>
      <color rgb="FF000000"/>
      <name val="Arial"/>
    </font>
    <font>
      <i/>
      <sz val="11"/>
      <color rgb="FF000000"/>
      <name val="Arial"/>
    </font>
    <font>
      <sz val="10"/>
      <color theme="1"/>
      <name val="Arial"/>
      <family val="2"/>
    </font>
    <font>
      <sz val="12"/>
      <color theme="1"/>
      <name val="Arial"/>
      <family val="2"/>
    </font>
    <font>
      <sz val="14"/>
      <color theme="1"/>
      <name val="Arial"/>
      <family val="2"/>
    </font>
    <font>
      <sz val="14"/>
      <color theme="1"/>
      <name val="Calibri"/>
      <family val="2"/>
      <scheme val="minor"/>
    </font>
    <font>
      <b/>
      <sz val="10"/>
      <name val="Arial"/>
      <family val="2"/>
    </font>
    <font>
      <sz val="10"/>
      <name val="Arial"/>
      <family val="2"/>
    </font>
    <font>
      <sz val="10"/>
      <color rgb="FFFF0000"/>
      <name val="Arial"/>
      <family val="2"/>
    </font>
    <font>
      <b/>
      <sz val="12"/>
      <name val="Arial"/>
      <family val="2"/>
    </font>
    <font>
      <sz val="12"/>
      <name val="Arial"/>
      <family val="2"/>
    </font>
    <font>
      <sz val="12"/>
      <color rgb="FFFF0000"/>
      <name val="Arial"/>
      <family val="2"/>
    </font>
    <font>
      <b/>
      <sz val="12"/>
      <color theme="1"/>
      <name val="Arial"/>
      <family val="2"/>
    </font>
    <font>
      <sz val="9"/>
      <color theme="1"/>
      <name val="Arial"/>
      <family val="2"/>
    </font>
    <font>
      <b/>
      <sz val="9"/>
      <color theme="1"/>
      <name val="Arial"/>
      <family val="2"/>
    </font>
    <font>
      <sz val="9"/>
      <color theme="1" tint="4.9989318521683403E-2"/>
      <name val="Arial"/>
      <family val="2"/>
    </font>
    <font>
      <sz val="10"/>
      <color rgb="FF000000"/>
      <name val="Arial"/>
      <family val="2"/>
    </font>
    <font>
      <i/>
      <sz val="11"/>
      <color rgb="FF000000"/>
      <name val="Arial"/>
      <family val="2"/>
    </font>
    <font>
      <b/>
      <sz val="10"/>
      <color theme="1"/>
      <name val="Arial"/>
      <family val="2"/>
    </font>
    <font>
      <i/>
      <sz val="10"/>
      <color theme="1"/>
      <name val="Arial"/>
      <family val="2"/>
    </font>
    <font>
      <b/>
      <sz val="10"/>
      <color rgb="FF000000"/>
      <name val="Arial"/>
      <family val="2"/>
    </font>
  </fonts>
  <fills count="1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4" tint="0.79998168889431442"/>
        <bgColor indexed="64"/>
      </patternFill>
    </fill>
    <fill>
      <patternFill patternType="solid">
        <fgColor rgb="FFFFFF00"/>
        <bgColor indexed="64"/>
      </patternFill>
    </fill>
    <fill>
      <patternFill patternType="solid">
        <fgColor theme="1"/>
        <bgColor indexed="64"/>
      </patternFill>
    </fill>
    <fill>
      <patternFill patternType="solid">
        <fgColor theme="5" tint="0.79998168889431442"/>
        <bgColor indexed="64"/>
      </patternFill>
    </fill>
    <fill>
      <patternFill patternType="solid">
        <fgColor theme="2"/>
        <bgColor indexed="64"/>
      </patternFill>
    </fill>
    <fill>
      <patternFill patternType="solid">
        <fgColor theme="9" tint="0.59999389629810485"/>
        <bgColor indexed="64"/>
      </patternFill>
    </fill>
    <fill>
      <patternFill patternType="solid">
        <fgColor rgb="FFFFFFFF"/>
        <bgColor rgb="FF000000"/>
      </patternFill>
    </fill>
    <fill>
      <patternFill patternType="solid">
        <fgColor theme="9" tint="0.79998168889431442"/>
        <bgColor indexed="64"/>
      </patternFill>
    </fill>
    <fill>
      <patternFill patternType="solid">
        <fgColor theme="7" tint="0.59999389629810485"/>
        <bgColor indexed="64"/>
      </patternFill>
    </fill>
    <fill>
      <patternFill patternType="solid">
        <fgColor theme="4" tint="0.79998168889431442"/>
        <bgColor theme="4" tint="0.79998168889431442"/>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right/>
      <top/>
      <bottom style="thin">
        <color indexed="64"/>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rgb="FFFF0000"/>
      </left>
      <right style="thin">
        <color rgb="FFFF0000"/>
      </right>
      <top style="thin">
        <color rgb="FFFF0000"/>
      </top>
      <bottom style="medium">
        <color rgb="FFFF0000"/>
      </bottom>
      <diagonal/>
    </border>
    <border>
      <left style="thin">
        <color rgb="FFFF0000"/>
      </left>
      <right style="thin">
        <color rgb="FFFF0000"/>
      </right>
      <top style="medium">
        <color rgb="FFFF0000"/>
      </top>
      <bottom style="thin">
        <color rgb="FFFF0000"/>
      </bottom>
      <diagonal/>
    </border>
    <border>
      <left/>
      <right style="medium">
        <color rgb="FFFF0000"/>
      </right>
      <top style="medium">
        <color rgb="FFFF0000"/>
      </top>
      <bottom/>
      <diagonal/>
    </border>
    <border>
      <left style="medium">
        <color rgb="FFFF0000"/>
      </left>
      <right style="thin">
        <color indexed="64"/>
      </right>
      <top style="medium">
        <color rgb="FFFF0000"/>
      </top>
      <bottom style="medium">
        <color rgb="FFFF0000"/>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rgb="FFFF0000"/>
      </left>
      <right style="medium">
        <color rgb="FFFF0000"/>
      </right>
      <top style="medium">
        <color rgb="FFFF0000"/>
      </top>
      <bottom/>
      <diagonal/>
    </border>
    <border>
      <left style="medium">
        <color rgb="FFFF0000"/>
      </left>
      <right style="medium">
        <color rgb="FFFF0000"/>
      </right>
      <top/>
      <bottom style="thin">
        <color auto="1"/>
      </bottom>
      <diagonal/>
    </border>
    <border>
      <left style="thin">
        <color rgb="FF0070C0"/>
      </left>
      <right style="thin">
        <color rgb="FF0070C0"/>
      </right>
      <top style="thin">
        <color auto="1"/>
      </top>
      <bottom style="thin">
        <color rgb="FF0070C0"/>
      </bottom>
      <diagonal/>
    </border>
    <border>
      <left/>
      <right/>
      <top/>
      <bottom style="thin">
        <color theme="4" tint="0.39997558519241921"/>
      </bottom>
      <diagonal/>
    </border>
    <border>
      <left/>
      <right/>
      <top style="thin">
        <color theme="4" tint="0.39997558519241921"/>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rgb="FF000000"/>
      </bottom>
      <diagonal/>
    </border>
    <border>
      <left style="medium">
        <color rgb="FF000000"/>
      </left>
      <right style="thin">
        <color indexed="64"/>
      </right>
      <top style="medium">
        <color rgb="FF000000"/>
      </top>
      <bottom style="thin">
        <color indexed="64"/>
      </bottom>
      <diagonal/>
    </border>
    <border>
      <left/>
      <right style="thin">
        <color indexed="64"/>
      </right>
      <top style="medium">
        <color rgb="FF000000"/>
      </top>
      <bottom style="thin">
        <color indexed="64"/>
      </bottom>
      <diagonal/>
    </border>
    <border>
      <left/>
      <right style="medium">
        <color rgb="FF000000"/>
      </right>
      <top style="medium">
        <color rgb="FF000000"/>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thin">
        <color indexed="64"/>
      </left>
      <right style="thin">
        <color rgb="FF000000"/>
      </right>
      <top style="medium">
        <color rgb="FF000000"/>
      </top>
      <bottom style="thin">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cellStyleXfs>
  <cellXfs count="414">
    <xf numFmtId="0" fontId="0" fillId="0" borderId="0" xfId="0"/>
    <xf numFmtId="0" fontId="3" fillId="2" borderId="1" xfId="0" applyFont="1" applyFill="1" applyBorder="1" applyAlignment="1">
      <alignment vertical="center"/>
    </xf>
    <xf numFmtId="0" fontId="3" fillId="2" borderId="1" xfId="0" applyFont="1" applyFill="1" applyBorder="1" applyAlignment="1">
      <alignment vertical="center" wrapText="1"/>
    </xf>
    <xf numFmtId="0" fontId="3" fillId="2" borderId="0" xfId="0" applyFont="1" applyFill="1"/>
    <xf numFmtId="0" fontId="3" fillId="2" borderId="0" xfId="0" applyFont="1" applyFill="1" applyAlignment="1">
      <alignment vertical="center"/>
    </xf>
    <xf numFmtId="49" fontId="3" fillId="2" borderId="0" xfId="0" applyNumberFormat="1" applyFont="1" applyFill="1"/>
    <xf numFmtId="0" fontId="3" fillId="0" borderId="0" xfId="0" applyFont="1" applyAlignment="1">
      <alignment horizontal="left" vertical="top" wrapText="1"/>
    </xf>
    <xf numFmtId="0" fontId="4" fillId="2" borderId="0" xfId="0" applyFont="1" applyFill="1"/>
    <xf numFmtId="0" fontId="3" fillId="0" borderId="0" xfId="0" applyFont="1"/>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3" fillId="0" borderId="12" xfId="0" applyFont="1" applyBorder="1" applyAlignment="1">
      <alignment vertical="center" wrapText="1"/>
    </xf>
    <xf numFmtId="0" fontId="3" fillId="0" borderId="5" xfId="0" applyFont="1" applyBorder="1" applyAlignment="1">
      <alignment vertical="center" wrapText="1"/>
    </xf>
    <xf numFmtId="0" fontId="3" fillId="0" borderId="5" xfId="0" applyFont="1" applyBorder="1" applyAlignment="1">
      <alignment vertical="center"/>
    </xf>
    <xf numFmtId="0" fontId="3" fillId="0" borderId="10" xfId="0" applyFont="1" applyBorder="1" applyAlignment="1">
      <alignment vertical="center" wrapText="1"/>
    </xf>
    <xf numFmtId="0" fontId="3" fillId="0" borderId="11" xfId="0" applyFont="1" applyBorder="1" applyAlignment="1">
      <alignment vertical="center" wrapText="1"/>
    </xf>
    <xf numFmtId="0" fontId="6" fillId="2" borderId="0" xfId="0" applyFont="1" applyFill="1" applyAlignment="1">
      <alignment horizontal="left" vertical="top" wrapText="1"/>
    </xf>
    <xf numFmtId="0" fontId="4" fillId="5" borderId="1" xfId="0" applyFont="1" applyFill="1" applyBorder="1" applyAlignment="1">
      <alignment horizontal="center"/>
    </xf>
    <xf numFmtId="0" fontId="4" fillId="0" borderId="1" xfId="0" applyFont="1" applyBorder="1" applyAlignment="1">
      <alignment horizontal="center"/>
    </xf>
    <xf numFmtId="0" fontId="3" fillId="0" borderId="6" xfId="0" applyFont="1" applyBorder="1"/>
    <xf numFmtId="0" fontId="4" fillId="5" borderId="1" xfId="0" applyFont="1" applyFill="1" applyBorder="1" applyAlignment="1">
      <alignment horizontal="center" vertical="top" wrapText="1"/>
    </xf>
    <xf numFmtId="0" fontId="4" fillId="0" borderId="1" xfId="0" applyFont="1" applyBorder="1" applyAlignment="1">
      <alignment horizontal="center" vertical="top" wrapText="1"/>
    </xf>
    <xf numFmtId="164" fontId="3" fillId="5" borderId="6" xfId="1" applyNumberFormat="1" applyFont="1" applyFill="1" applyBorder="1" applyAlignment="1">
      <alignment horizontal="center"/>
    </xf>
    <xf numFmtId="164" fontId="3" fillId="5" borderId="6" xfId="1" applyNumberFormat="1" applyFont="1" applyFill="1" applyBorder="1"/>
    <xf numFmtId="164" fontId="3" fillId="0" borderId="6" xfId="1" applyNumberFormat="1" applyFont="1" applyFill="1" applyBorder="1"/>
    <xf numFmtId="0" fontId="3" fillId="5" borderId="6" xfId="0" applyFont="1" applyFill="1" applyBorder="1"/>
    <xf numFmtId="0" fontId="3" fillId="0" borderId="7" xfId="0" applyFont="1" applyBorder="1"/>
    <xf numFmtId="0" fontId="3" fillId="5" borderId="7" xfId="0" applyFont="1" applyFill="1" applyBorder="1"/>
    <xf numFmtId="9" fontId="3" fillId="0" borderId="0" xfId="0" applyNumberFormat="1" applyFont="1"/>
    <xf numFmtId="0" fontId="4" fillId="0" borderId="0" xfId="0" applyFont="1"/>
    <xf numFmtId="0" fontId="7" fillId="0" borderId="0" xfId="0" applyFont="1"/>
    <xf numFmtId="0" fontId="9" fillId="0" borderId="0" xfId="0" applyFont="1"/>
    <xf numFmtId="44" fontId="3" fillId="0" borderId="0" xfId="0" applyNumberFormat="1" applyFont="1"/>
    <xf numFmtId="0" fontId="10" fillId="13" borderId="0" xfId="0" applyFont="1" applyFill="1"/>
    <xf numFmtId="0" fontId="11" fillId="13" borderId="0" xfId="0" applyFont="1" applyFill="1" applyAlignment="1">
      <alignment horizontal="center"/>
    </xf>
    <xf numFmtId="0" fontId="10" fillId="0" borderId="0" xfId="0" applyFont="1"/>
    <xf numFmtId="0" fontId="10" fillId="0" borderId="0" xfId="0" applyFont="1" applyAlignment="1">
      <alignment vertical="center" wrapText="1"/>
    </xf>
    <xf numFmtId="43" fontId="3" fillId="0" borderId="0" xfId="0" applyNumberFormat="1" applyFont="1"/>
    <xf numFmtId="0" fontId="11" fillId="0" borderId="0" xfId="0" applyFont="1" applyAlignment="1">
      <alignment vertical="center" wrapText="1"/>
    </xf>
    <xf numFmtId="0" fontId="3" fillId="0" borderId="0" xfId="0" applyFont="1" applyAlignment="1">
      <alignment horizontal="center"/>
    </xf>
    <xf numFmtId="1" fontId="3" fillId="0" borderId="0" xfId="0" applyNumberFormat="1" applyFont="1"/>
    <xf numFmtId="0" fontId="3" fillId="0" borderId="0" xfId="0" applyFont="1" applyAlignment="1">
      <alignment horizontal="left"/>
    </xf>
    <xf numFmtId="9" fontId="3" fillId="0" borderId="1" xfId="2" applyFont="1" applyBorder="1"/>
    <xf numFmtId="164" fontId="3" fillId="0" borderId="0" xfId="0" applyNumberFormat="1" applyFont="1"/>
    <xf numFmtId="164" fontId="3" fillId="0" borderId="0" xfId="1" applyNumberFormat="1" applyFont="1"/>
    <xf numFmtId="169" fontId="3" fillId="0" borderId="0" xfId="0" applyNumberFormat="1" applyFont="1"/>
    <xf numFmtId="43" fontId="3" fillId="0" borderId="0" xfId="1" applyFont="1"/>
    <xf numFmtId="0" fontId="4" fillId="2" borderId="0" xfId="0" applyFont="1" applyFill="1" applyAlignment="1">
      <alignment horizontal="center" vertical="center"/>
    </xf>
    <xf numFmtId="0" fontId="3" fillId="2" borderId="25" xfId="0" applyFont="1" applyFill="1" applyBorder="1"/>
    <xf numFmtId="3" fontId="3" fillId="2" borderId="0" xfId="0" applyNumberFormat="1" applyFont="1" applyFill="1"/>
    <xf numFmtId="3" fontId="3" fillId="2" borderId="23" xfId="0" applyNumberFormat="1" applyFont="1" applyFill="1" applyBorder="1"/>
    <xf numFmtId="9" fontId="3" fillId="2" borderId="22" xfId="0" applyNumberFormat="1" applyFont="1" applyFill="1" applyBorder="1"/>
    <xf numFmtId="3" fontId="3" fillId="2" borderId="22" xfId="0" applyNumberFormat="1" applyFont="1" applyFill="1" applyBorder="1"/>
    <xf numFmtId="9" fontId="3" fillId="2" borderId="24" xfId="0" applyNumberFormat="1" applyFont="1" applyFill="1" applyBorder="1"/>
    <xf numFmtId="9" fontId="3" fillId="2" borderId="0" xfId="0" applyNumberFormat="1" applyFont="1" applyFill="1"/>
    <xf numFmtId="0" fontId="4" fillId="2" borderId="0" xfId="0" applyFont="1" applyFill="1" applyAlignment="1">
      <alignment horizontal="center"/>
    </xf>
    <xf numFmtId="0" fontId="3" fillId="0" borderId="0" xfId="0" applyFont="1" applyAlignment="1">
      <alignment vertical="center"/>
    </xf>
    <xf numFmtId="0" fontId="3" fillId="0" borderId="0" xfId="0" applyFont="1" applyAlignment="1">
      <alignment horizontal="left" vertical="center"/>
    </xf>
    <xf numFmtId="0" fontId="3" fillId="0" borderId="0" xfId="0" applyFont="1" applyAlignment="1">
      <alignment vertical="center" wrapText="1"/>
    </xf>
    <xf numFmtId="3" fontId="3" fillId="0" borderId="0" xfId="0" applyNumberFormat="1" applyFont="1"/>
    <xf numFmtId="8" fontId="3" fillId="0" borderId="0" xfId="0" applyNumberFormat="1" applyFont="1"/>
    <xf numFmtId="0" fontId="3" fillId="0" borderId="0" xfId="0" applyFont="1" applyAlignment="1">
      <alignment wrapText="1"/>
    </xf>
    <xf numFmtId="164" fontId="4" fillId="0" borderId="1" xfId="1" applyNumberFormat="1" applyFont="1" applyFill="1" applyBorder="1" applyAlignment="1">
      <alignment vertical="center"/>
    </xf>
    <xf numFmtId="164" fontId="4" fillId="0" borderId="1" xfId="1" applyNumberFormat="1" applyFont="1" applyFill="1" applyBorder="1" applyAlignment="1">
      <alignment vertical="center" wrapText="1"/>
    </xf>
    <xf numFmtId="0" fontId="3" fillId="0" borderId="0" xfId="0" applyFont="1" applyAlignment="1">
      <alignment horizontal="right" wrapText="1"/>
    </xf>
    <xf numFmtId="0" fontId="3" fillId="0" borderId="5" xfId="0" applyFont="1" applyBorder="1"/>
    <xf numFmtId="0" fontId="7" fillId="0" borderId="0" xfId="0" applyFont="1" applyAlignment="1">
      <alignment horizontal="center"/>
    </xf>
    <xf numFmtId="0" fontId="3" fillId="4" borderId="3" xfId="0" applyFont="1" applyFill="1" applyBorder="1"/>
    <xf numFmtId="0" fontId="3" fillId="4" borderId="4" xfId="0" applyFont="1" applyFill="1" applyBorder="1"/>
    <xf numFmtId="9" fontId="7" fillId="0" borderId="0" xfId="0" applyNumberFormat="1" applyFont="1"/>
    <xf numFmtId="165" fontId="3" fillId="0" borderId="0" xfId="3" applyNumberFormat="1" applyFont="1"/>
    <xf numFmtId="164" fontId="3" fillId="4" borderId="0" xfId="1" applyNumberFormat="1" applyFont="1" applyFill="1"/>
    <xf numFmtId="164" fontId="3" fillId="0" borderId="12" xfId="1" applyNumberFormat="1" applyFont="1" applyBorder="1"/>
    <xf numFmtId="0" fontId="3" fillId="0" borderId="14" xfId="0" applyFont="1" applyBorder="1"/>
    <xf numFmtId="0" fontId="3" fillId="0" borderId="9" xfId="0" applyFont="1" applyBorder="1"/>
    <xf numFmtId="0" fontId="4" fillId="0" borderId="8" xfId="0" applyFont="1" applyBorder="1" applyAlignment="1">
      <alignment horizontal="right"/>
    </xf>
    <xf numFmtId="0" fontId="4" fillId="0" borderId="9" xfId="0" applyFont="1" applyBorder="1" applyAlignment="1">
      <alignment horizontal="right"/>
    </xf>
    <xf numFmtId="164" fontId="3" fillId="4" borderId="9" xfId="1" applyNumberFormat="1" applyFont="1" applyFill="1" applyBorder="1"/>
    <xf numFmtId="164" fontId="3" fillId="0" borderId="9" xfId="1" applyNumberFormat="1" applyFont="1" applyBorder="1"/>
    <xf numFmtId="164" fontId="3" fillId="0" borderId="13" xfId="1" applyNumberFormat="1" applyFont="1" applyBorder="1"/>
    <xf numFmtId="0" fontId="4" fillId="4" borderId="2" xfId="0" applyFont="1" applyFill="1" applyBorder="1" applyAlignment="1">
      <alignment vertical="center"/>
    </xf>
    <xf numFmtId="0" fontId="4" fillId="4" borderId="3" xfId="0" applyFont="1" applyFill="1" applyBorder="1" applyAlignment="1">
      <alignment vertical="center"/>
    </xf>
    <xf numFmtId="0" fontId="4" fillId="4" borderId="13" xfId="0" applyFont="1" applyFill="1" applyBorder="1" applyAlignment="1">
      <alignment vertical="center"/>
    </xf>
    <xf numFmtId="0" fontId="4" fillId="0" borderId="10" xfId="0" applyFont="1" applyBorder="1" applyAlignment="1">
      <alignment horizontal="right"/>
    </xf>
    <xf numFmtId="0" fontId="4" fillId="0" borderId="14" xfId="0" applyFont="1" applyBorder="1" applyAlignment="1">
      <alignment horizontal="right"/>
    </xf>
    <xf numFmtId="164" fontId="3" fillId="4" borderId="14" xfId="1" applyNumberFormat="1" applyFont="1" applyFill="1" applyBorder="1"/>
    <xf numFmtId="164" fontId="3" fillId="0" borderId="14" xfId="1" applyNumberFormat="1" applyFont="1" applyBorder="1"/>
    <xf numFmtId="164" fontId="3" fillId="0" borderId="11" xfId="1" applyNumberFormat="1" applyFont="1" applyBorder="1"/>
    <xf numFmtId="0" fontId="6" fillId="0" borderId="8" xfId="0" applyFont="1" applyBorder="1"/>
    <xf numFmtId="0" fontId="3" fillId="0" borderId="9" xfId="0" applyFont="1" applyBorder="1" applyAlignment="1">
      <alignment horizontal="right"/>
    </xf>
    <xf numFmtId="10" fontId="3" fillId="10" borderId="18" xfId="0" applyNumberFormat="1" applyFont="1" applyFill="1" applyBorder="1"/>
    <xf numFmtId="0" fontId="4" fillId="0" borderId="0" xfId="0" applyFont="1" applyAlignment="1">
      <alignment horizontal="right"/>
    </xf>
    <xf numFmtId="164" fontId="3" fillId="0" borderId="0" xfId="1" applyNumberFormat="1" applyFont="1" applyBorder="1"/>
    <xf numFmtId="0" fontId="6" fillId="0" borderId="10" xfId="0" applyFont="1" applyBorder="1"/>
    <xf numFmtId="0" fontId="3" fillId="0" borderId="14" xfId="0" applyFont="1" applyBorder="1" applyAlignment="1">
      <alignment horizontal="right"/>
    </xf>
    <xf numFmtId="10" fontId="3" fillId="10" borderId="19" xfId="0" applyNumberFormat="1" applyFont="1" applyFill="1" applyBorder="1"/>
    <xf numFmtId="0" fontId="6" fillId="0" borderId="0" xfId="0" applyFont="1"/>
    <xf numFmtId="0" fontId="3" fillId="0" borderId="0" xfId="0" applyFont="1" applyAlignment="1">
      <alignment horizontal="right"/>
    </xf>
    <xf numFmtId="10" fontId="3" fillId="0" borderId="0" xfId="0" applyNumberFormat="1" applyFont="1"/>
    <xf numFmtId="164" fontId="3" fillId="0" borderId="0" xfId="1" applyNumberFormat="1" applyFont="1" applyFill="1"/>
    <xf numFmtId="164" fontId="3" fillId="0" borderId="0" xfId="1" applyNumberFormat="1" applyFont="1" applyFill="1" applyBorder="1"/>
    <xf numFmtId="164" fontId="3" fillId="0" borderId="12" xfId="1" applyNumberFormat="1" applyFont="1" applyFill="1" applyBorder="1"/>
    <xf numFmtId="44" fontId="3" fillId="0" borderId="0" xfId="3" applyFont="1"/>
    <xf numFmtId="164" fontId="3" fillId="9" borderId="0" xfId="1" applyNumberFormat="1" applyFont="1" applyFill="1"/>
    <xf numFmtId="164" fontId="3" fillId="9" borderId="12" xfId="1" applyNumberFormat="1" applyFont="1" applyFill="1" applyBorder="1"/>
    <xf numFmtId="0" fontId="15" fillId="0" borderId="0" xfId="0" applyFont="1" applyAlignment="1">
      <alignment horizontal="right"/>
    </xf>
    <xf numFmtId="0" fontId="14" fillId="0" borderId="0" xfId="0" applyFont="1"/>
    <xf numFmtId="0" fontId="16" fillId="0" borderId="0" xfId="0" applyFont="1" applyAlignment="1">
      <alignment horizontal="right"/>
    </xf>
    <xf numFmtId="164" fontId="3" fillId="0" borderId="12" xfId="0" applyNumberFormat="1" applyFont="1" applyBorder="1"/>
    <xf numFmtId="164" fontId="3" fillId="6" borderId="8" xfId="1" applyNumberFormat="1" applyFont="1" applyFill="1" applyBorder="1"/>
    <xf numFmtId="0" fontId="8" fillId="6" borderId="9" xfId="0" applyFont="1" applyFill="1" applyBorder="1" applyAlignment="1">
      <alignment horizontal="center" vertical="center"/>
    </xf>
    <xf numFmtId="0" fontId="8" fillId="6" borderId="13" xfId="0" applyFont="1" applyFill="1" applyBorder="1" applyAlignment="1">
      <alignment horizontal="center" vertical="center"/>
    </xf>
    <xf numFmtId="164" fontId="17" fillId="7" borderId="2" xfId="1" applyNumberFormat="1" applyFont="1" applyFill="1" applyBorder="1"/>
    <xf numFmtId="164" fontId="17" fillId="7" borderId="3" xfId="1" applyNumberFormat="1" applyFont="1" applyFill="1" applyBorder="1"/>
    <xf numFmtId="164" fontId="3" fillId="7" borderId="3" xfId="1" applyNumberFormat="1" applyFont="1" applyFill="1" applyBorder="1"/>
    <xf numFmtId="0" fontId="3" fillId="7" borderId="9" xfId="0" applyFont="1" applyFill="1" applyBorder="1"/>
    <xf numFmtId="164" fontId="3" fillId="7" borderId="9" xfId="1" applyNumberFormat="1" applyFont="1" applyFill="1" applyBorder="1"/>
    <xf numFmtId="164" fontId="3" fillId="7" borderId="13" xfId="1" applyNumberFormat="1" applyFont="1" applyFill="1" applyBorder="1"/>
    <xf numFmtId="0" fontId="8" fillId="11" borderId="5" xfId="1" applyNumberFormat="1" applyFont="1" applyFill="1" applyBorder="1" applyAlignment="1">
      <alignment vertical="center"/>
    </xf>
    <xf numFmtId="0" fontId="8" fillId="11" borderId="0" xfId="1" applyNumberFormat="1" applyFont="1" applyFill="1" applyBorder="1" applyAlignment="1">
      <alignment vertical="center"/>
    </xf>
    <xf numFmtId="166" fontId="8" fillId="11" borderId="12" xfId="1" applyNumberFormat="1" applyFont="1" applyFill="1" applyBorder="1"/>
    <xf numFmtId="0" fontId="5" fillId="2" borderId="5" xfId="0" applyFont="1" applyFill="1" applyBorder="1"/>
    <xf numFmtId="0" fontId="5" fillId="2" borderId="0" xfId="0" applyFont="1" applyFill="1"/>
    <xf numFmtId="166" fontId="5" fillId="2" borderId="12" xfId="1" applyNumberFormat="1" applyFont="1" applyFill="1" applyBorder="1" applyAlignment="1">
      <alignment horizontal="right"/>
    </xf>
    <xf numFmtId="164" fontId="3" fillId="12" borderId="8" xfId="1" applyNumberFormat="1" applyFont="1" applyFill="1" applyBorder="1"/>
    <xf numFmtId="0" fontId="4" fillId="12" borderId="9" xfId="0" applyFont="1" applyFill="1" applyBorder="1" applyAlignment="1">
      <alignment horizontal="right"/>
    </xf>
    <xf numFmtId="164" fontId="3" fillId="12" borderId="3" xfId="1" applyNumberFormat="1" applyFont="1" applyFill="1" applyBorder="1"/>
    <xf numFmtId="164" fontId="3" fillId="12" borderId="4" xfId="1" applyNumberFormat="1" applyFont="1" applyFill="1" applyBorder="1"/>
    <xf numFmtId="164" fontId="8" fillId="11" borderId="0" xfId="1" applyNumberFormat="1" applyFont="1" applyFill="1" applyBorder="1" applyAlignment="1">
      <alignment horizontal="right"/>
    </xf>
    <xf numFmtId="167" fontId="4" fillId="10" borderId="21" xfId="0" applyNumberFormat="1" applyFont="1" applyFill="1" applyBorder="1"/>
    <xf numFmtId="164" fontId="3" fillId="0" borderId="13" xfId="1" applyNumberFormat="1" applyFont="1" applyBorder="1" applyAlignment="1">
      <alignment horizontal="right"/>
    </xf>
    <xf numFmtId="9" fontId="4" fillId="10" borderId="17" xfId="0" applyNumberFormat="1" applyFont="1" applyFill="1" applyBorder="1" applyAlignment="1">
      <alignment horizontal="right"/>
    </xf>
    <xf numFmtId="0" fontId="6" fillId="0" borderId="5" xfId="1" applyNumberFormat="1" applyFont="1" applyFill="1" applyBorder="1" applyAlignment="1">
      <alignment vertical="center"/>
    </xf>
    <xf numFmtId="0" fontId="5" fillId="2" borderId="0" xfId="0" applyFont="1" applyFill="1" applyAlignment="1">
      <alignment horizontal="right"/>
    </xf>
    <xf numFmtId="166" fontId="5" fillId="2" borderId="12" xfId="1" applyNumberFormat="1" applyFont="1" applyFill="1" applyBorder="1" applyAlignment="1">
      <alignment horizontal="center"/>
    </xf>
    <xf numFmtId="164" fontId="3" fillId="0" borderId="12" xfId="1" applyNumberFormat="1" applyFont="1" applyBorder="1" applyAlignment="1">
      <alignment horizontal="right"/>
    </xf>
    <xf numFmtId="164" fontId="3" fillId="4" borderId="0" xfId="1" applyNumberFormat="1" applyFont="1" applyFill="1" applyBorder="1"/>
    <xf numFmtId="9" fontId="4" fillId="10" borderId="20" xfId="0" applyNumberFormat="1" applyFont="1" applyFill="1" applyBorder="1" applyAlignment="1">
      <alignment horizontal="right"/>
    </xf>
    <xf numFmtId="164" fontId="4" fillId="0" borderId="13" xfId="1" applyNumberFormat="1" applyFont="1" applyBorder="1"/>
    <xf numFmtId="166" fontId="3" fillId="2" borderId="12" xfId="0" applyNumberFormat="1" applyFont="1" applyFill="1" applyBorder="1"/>
    <xf numFmtId="0" fontId="3" fillId="2" borderId="0" xfId="0" applyFont="1" applyFill="1" applyAlignment="1">
      <alignment horizontal="right"/>
    </xf>
    <xf numFmtId="0" fontId="3" fillId="2" borderId="12" xfId="0" applyFont="1" applyFill="1" applyBorder="1" applyAlignment="1">
      <alignment horizontal="right"/>
    </xf>
    <xf numFmtId="0" fontId="3" fillId="2" borderId="14" xfId="0" applyFont="1" applyFill="1" applyBorder="1" applyAlignment="1">
      <alignment horizontal="right"/>
    </xf>
    <xf numFmtId="0" fontId="3" fillId="2" borderId="11" xfId="0" applyFont="1" applyFill="1" applyBorder="1"/>
    <xf numFmtId="43" fontId="16" fillId="0" borderId="0" xfId="1" applyFont="1" applyFill="1" applyBorder="1" applyAlignment="1">
      <alignment horizontal="right"/>
    </xf>
    <xf numFmtId="43" fontId="16" fillId="0" borderId="0" xfId="1" applyFont="1" applyBorder="1" applyAlignment="1">
      <alignment horizontal="right"/>
    </xf>
    <xf numFmtId="10" fontId="3" fillId="0" borderId="0" xfId="2" applyNumberFormat="1" applyFont="1" applyBorder="1"/>
    <xf numFmtId="0" fontId="4" fillId="6" borderId="2" xfId="0" applyFont="1" applyFill="1" applyBorder="1" applyAlignment="1">
      <alignment vertical="center" wrapText="1"/>
    </xf>
    <xf numFmtId="0" fontId="4" fillId="6" borderId="3" xfId="0" applyFont="1" applyFill="1" applyBorder="1" applyAlignment="1">
      <alignment vertical="center" wrapText="1"/>
    </xf>
    <xf numFmtId="0" fontId="4" fillId="6" borderId="1" xfId="0" applyFont="1" applyFill="1" applyBorder="1" applyAlignment="1">
      <alignment horizontal="center"/>
    </xf>
    <xf numFmtId="10" fontId="3" fillId="0" borderId="0" xfId="2" applyNumberFormat="1" applyFont="1"/>
    <xf numFmtId="0" fontId="4" fillId="0" borderId="9" xfId="0" applyFont="1" applyBorder="1"/>
    <xf numFmtId="0" fontId="8" fillId="8" borderId="15" xfId="0" applyFont="1" applyFill="1" applyBorder="1" applyAlignment="1">
      <alignment horizontal="left"/>
    </xf>
    <xf numFmtId="0" fontId="5" fillId="8" borderId="16" xfId="0" applyFont="1" applyFill="1" applyBorder="1"/>
    <xf numFmtId="164" fontId="8" fillId="8" borderId="16" xfId="1" applyNumberFormat="1" applyFont="1" applyFill="1" applyBorder="1"/>
    <xf numFmtId="0" fontId="18" fillId="0" borderId="5" xfId="0" applyFont="1" applyBorder="1" applyAlignment="1">
      <alignment vertical="top"/>
    </xf>
    <xf numFmtId="42" fontId="7" fillId="0" borderId="0" xfId="0" applyNumberFormat="1" applyFont="1" applyAlignment="1">
      <alignment horizontal="right" vertical="top"/>
    </xf>
    <xf numFmtId="0" fontId="3" fillId="0" borderId="5" xfId="0" applyFont="1" applyBorder="1" applyAlignment="1">
      <alignment vertical="top"/>
    </xf>
    <xf numFmtId="42" fontId="3" fillId="0" borderId="0" xfId="0" applyNumberFormat="1" applyFont="1" applyAlignment="1">
      <alignment horizontal="right" vertical="top"/>
    </xf>
    <xf numFmtId="9" fontId="3" fillId="0" borderId="0" xfId="2" applyFont="1" applyBorder="1" applyAlignment="1">
      <alignment horizontal="right" vertical="top"/>
    </xf>
    <xf numFmtId="0" fontId="3" fillId="0" borderId="0" xfId="2" applyNumberFormat="1" applyFont="1" applyBorder="1" applyAlignment="1">
      <alignment horizontal="right" vertical="top"/>
    </xf>
    <xf numFmtId="0" fontId="3" fillId="0" borderId="10" xfId="0" applyFont="1" applyBorder="1" applyAlignment="1">
      <alignment vertical="top"/>
    </xf>
    <xf numFmtId="0" fontId="3" fillId="0" borderId="0" xfId="0" applyFont="1" applyAlignment="1">
      <alignment vertical="top"/>
    </xf>
    <xf numFmtId="0" fontId="14" fillId="0" borderId="9" xfId="0" applyFont="1" applyBorder="1" applyAlignment="1">
      <alignment vertical="top" wrapText="1"/>
    </xf>
    <xf numFmtId="0" fontId="6" fillId="0" borderId="0" xfId="0" applyFont="1" applyAlignment="1">
      <alignment vertical="top" wrapText="1"/>
    </xf>
    <xf numFmtId="0" fontId="6" fillId="14" borderId="0" xfId="0" applyFont="1" applyFill="1" applyAlignment="1">
      <alignment vertical="top"/>
    </xf>
    <xf numFmtId="0" fontId="6" fillId="15" borderId="0" xfId="0" applyFont="1" applyFill="1" applyAlignment="1">
      <alignment vertical="top" wrapText="1"/>
    </xf>
    <xf numFmtId="167" fontId="4" fillId="10" borderId="26" xfId="0" applyNumberFormat="1" applyFont="1" applyFill="1" applyBorder="1" applyAlignment="1">
      <alignment horizontal="right"/>
    </xf>
    <xf numFmtId="165" fontId="4" fillId="10" borderId="27" xfId="3" applyNumberFormat="1" applyFont="1" applyFill="1" applyBorder="1" applyAlignment="1">
      <alignment horizontal="right"/>
    </xf>
    <xf numFmtId="0" fontId="3" fillId="2" borderId="0" xfId="0" applyFont="1" applyFill="1" applyAlignment="1">
      <alignment horizontal="left"/>
    </xf>
    <xf numFmtId="0" fontId="3" fillId="2" borderId="0" xfId="0" applyFont="1" applyFill="1" applyAlignment="1">
      <alignment horizontal="center"/>
    </xf>
    <xf numFmtId="0" fontId="3" fillId="3" borderId="0" xfId="0" applyFont="1" applyFill="1"/>
    <xf numFmtId="0" fontId="3" fillId="3" borderId="0" xfId="0" applyFont="1" applyFill="1" applyAlignment="1">
      <alignment horizontal="center"/>
    </xf>
    <xf numFmtId="0" fontId="3" fillId="0" borderId="3" xfId="0" applyFont="1" applyBorder="1" applyAlignment="1">
      <alignment horizontal="left"/>
    </xf>
    <xf numFmtId="0" fontId="3" fillId="14" borderId="3" xfId="0" applyFont="1" applyFill="1" applyBorder="1" applyAlignment="1">
      <alignment horizontal="left"/>
    </xf>
    <xf numFmtId="0" fontId="3" fillId="14" borderId="3" xfId="0" applyFont="1" applyFill="1" applyBorder="1"/>
    <xf numFmtId="3" fontId="3" fillId="14" borderId="3" xfId="0" applyNumberFormat="1" applyFont="1" applyFill="1" applyBorder="1" applyAlignment="1">
      <alignment horizontal="center"/>
    </xf>
    <xf numFmtId="3" fontId="3" fillId="14" borderId="3" xfId="0" applyNumberFormat="1" applyFont="1" applyFill="1" applyBorder="1" applyAlignment="1">
      <alignment horizontal="right"/>
    </xf>
    <xf numFmtId="3" fontId="5" fillId="14" borderId="3" xfId="1" applyNumberFormat="1" applyFont="1" applyFill="1" applyBorder="1" applyAlignment="1">
      <alignment horizontal="right"/>
    </xf>
    <xf numFmtId="3" fontId="3" fillId="0" borderId="0" xfId="0" applyNumberFormat="1" applyFont="1" applyAlignment="1">
      <alignment horizontal="center"/>
    </xf>
    <xf numFmtId="3" fontId="3" fillId="0" borderId="0" xfId="0" applyNumberFormat="1" applyFont="1" applyAlignment="1">
      <alignment horizontal="right"/>
    </xf>
    <xf numFmtId="3" fontId="5" fillId="0" borderId="0" xfId="1" applyNumberFormat="1" applyFont="1" applyFill="1" applyBorder="1" applyAlignment="1">
      <alignment horizontal="right"/>
    </xf>
    <xf numFmtId="0" fontId="3" fillId="0" borderId="12" xfId="0" applyFont="1" applyBorder="1" applyAlignment="1">
      <alignment horizontal="center"/>
    </xf>
    <xf numFmtId="164" fontId="3" fillId="0" borderId="0" xfId="1" applyNumberFormat="1" applyFont="1" applyBorder="1" applyAlignment="1">
      <alignment horizontal="center"/>
    </xf>
    <xf numFmtId="0" fontId="3" fillId="15" borderId="0" xfId="0" applyFont="1" applyFill="1" applyAlignment="1">
      <alignment horizontal="left"/>
    </xf>
    <xf numFmtId="0" fontId="3" fillId="15" borderId="0" xfId="0" applyFont="1" applyFill="1"/>
    <xf numFmtId="168" fontId="3" fillId="15" borderId="0" xfId="2" applyNumberFormat="1" applyFont="1" applyFill="1"/>
    <xf numFmtId="164" fontId="3" fillId="15" borderId="0" xfId="1" applyNumberFormat="1" applyFont="1" applyFill="1" applyAlignment="1">
      <alignment horizontal="center"/>
    </xf>
    <xf numFmtId="164" fontId="3" fillId="15" borderId="0" xfId="1" applyNumberFormat="1" applyFont="1" applyFill="1" applyAlignment="1">
      <alignment horizontal="right"/>
    </xf>
    <xf numFmtId="0" fontId="3" fillId="3" borderId="0" xfId="0" applyFont="1" applyFill="1" applyAlignment="1">
      <alignment horizontal="left"/>
    </xf>
    <xf numFmtId="164" fontId="4" fillId="3" borderId="0" xfId="1" applyNumberFormat="1" applyFont="1" applyFill="1" applyAlignment="1">
      <alignment horizontal="center"/>
    </xf>
    <xf numFmtId="164" fontId="4" fillId="3" borderId="0" xfId="1" applyNumberFormat="1" applyFont="1" applyFill="1" applyAlignment="1">
      <alignment horizontal="right"/>
    </xf>
    <xf numFmtId="164" fontId="3" fillId="0" borderId="0" xfId="1" applyNumberFormat="1" applyFont="1" applyBorder="1" applyAlignment="1">
      <alignment horizontal="right"/>
    </xf>
    <xf numFmtId="0" fontId="4" fillId="0" borderId="0" xfId="0" applyFont="1" applyAlignment="1">
      <alignment horizontal="left"/>
    </xf>
    <xf numFmtId="0" fontId="3" fillId="14" borderId="0" xfId="0" applyFont="1" applyFill="1" applyAlignment="1">
      <alignment horizontal="right"/>
    </xf>
    <xf numFmtId="0" fontId="3" fillId="14" borderId="0" xfId="0" applyFont="1" applyFill="1"/>
    <xf numFmtId="164" fontId="3" fillId="14" borderId="0" xfId="1" applyNumberFormat="1" applyFont="1" applyFill="1" applyAlignment="1">
      <alignment horizontal="right"/>
    </xf>
    <xf numFmtId="164" fontId="3" fillId="0" borderId="14" xfId="1" applyNumberFormat="1" applyFont="1" applyBorder="1" applyAlignment="1">
      <alignment horizontal="right"/>
    </xf>
    <xf numFmtId="0" fontId="3" fillId="3" borderId="0" xfId="0" applyFont="1" applyFill="1" applyAlignment="1">
      <alignment horizontal="right"/>
    </xf>
    <xf numFmtId="164" fontId="4" fillId="3" borderId="28" xfId="1" applyNumberFormat="1" applyFont="1" applyFill="1" applyBorder="1" applyAlignment="1">
      <alignment horizontal="center"/>
    </xf>
    <xf numFmtId="164" fontId="4" fillId="3" borderId="28" xfId="1" applyNumberFormat="1" applyFont="1" applyFill="1" applyBorder="1" applyAlignment="1">
      <alignment horizontal="right"/>
    </xf>
    <xf numFmtId="164" fontId="3" fillId="3" borderId="28" xfId="1" applyNumberFormat="1" applyFont="1" applyFill="1" applyBorder="1" applyAlignment="1">
      <alignment horizontal="right"/>
    </xf>
    <xf numFmtId="3" fontId="16" fillId="14" borderId="0" xfId="1" applyNumberFormat="1" applyFont="1" applyFill="1" applyBorder="1" applyAlignment="1">
      <alignment horizontal="center"/>
    </xf>
    <xf numFmtId="3" fontId="16" fillId="14" borderId="0" xfId="1" applyNumberFormat="1" applyFont="1" applyFill="1" applyBorder="1" applyAlignment="1">
      <alignment horizontal="right"/>
    </xf>
    <xf numFmtId="3" fontId="3" fillId="14" borderId="0" xfId="0" applyNumberFormat="1" applyFont="1" applyFill="1" applyAlignment="1">
      <alignment horizontal="right"/>
    </xf>
    <xf numFmtId="0" fontId="3" fillId="15" borderId="14" xfId="0" applyFont="1" applyFill="1" applyBorder="1"/>
    <xf numFmtId="0" fontId="3" fillId="15" borderId="14" xfId="0" applyFont="1" applyFill="1" applyBorder="1" applyAlignment="1">
      <alignment horizontal="right"/>
    </xf>
    <xf numFmtId="3" fontId="5" fillId="15" borderId="14" xfId="1" applyNumberFormat="1" applyFont="1" applyFill="1" applyBorder="1" applyAlignment="1">
      <alignment horizontal="center"/>
    </xf>
    <xf numFmtId="3" fontId="5" fillId="15" borderId="14" xfId="1" applyNumberFormat="1" applyFont="1" applyFill="1" applyBorder="1" applyAlignment="1">
      <alignment horizontal="right"/>
    </xf>
    <xf numFmtId="3" fontId="16" fillId="15" borderId="14" xfId="1" applyNumberFormat="1" applyFont="1" applyFill="1" applyBorder="1" applyAlignment="1">
      <alignment horizontal="right"/>
    </xf>
    <xf numFmtId="164" fontId="3" fillId="14" borderId="9" xfId="1" applyNumberFormat="1" applyFont="1" applyFill="1" applyBorder="1"/>
    <xf numFmtId="164" fontId="3" fillId="14" borderId="9" xfId="1" applyNumberFormat="1" applyFont="1" applyFill="1" applyBorder="1" applyAlignment="1">
      <alignment horizontal="right"/>
    </xf>
    <xf numFmtId="3" fontId="3" fillId="14" borderId="9" xfId="1" applyNumberFormat="1" applyFont="1" applyFill="1" applyBorder="1" applyAlignment="1">
      <alignment horizontal="center"/>
    </xf>
    <xf numFmtId="3" fontId="3" fillId="14" borderId="9" xfId="1" applyNumberFormat="1" applyFont="1" applyFill="1" applyBorder="1" applyAlignment="1">
      <alignment horizontal="right"/>
    </xf>
    <xf numFmtId="164" fontId="3" fillId="15" borderId="14" xfId="1" applyNumberFormat="1" applyFont="1" applyFill="1" applyBorder="1"/>
    <xf numFmtId="164" fontId="3" fillId="15" borderId="14" xfId="1" applyNumberFormat="1" applyFont="1" applyFill="1" applyBorder="1" applyAlignment="1">
      <alignment horizontal="right"/>
    </xf>
    <xf numFmtId="3" fontId="3" fillId="15" borderId="14" xfId="1" applyNumberFormat="1" applyFont="1" applyFill="1" applyBorder="1" applyAlignment="1">
      <alignment horizontal="center"/>
    </xf>
    <xf numFmtId="3" fontId="3" fillId="15" borderId="14" xfId="1" applyNumberFormat="1" applyFont="1" applyFill="1" applyBorder="1" applyAlignment="1">
      <alignment horizontal="right"/>
    </xf>
    <xf numFmtId="0" fontId="3" fillId="2" borderId="0" xfId="0" applyFont="1" applyFill="1" applyAlignment="1">
      <alignment horizontal="center" vertical="center"/>
    </xf>
    <xf numFmtId="3" fontId="5" fillId="2" borderId="0" xfId="1" applyNumberFormat="1" applyFont="1" applyFill="1" applyAlignment="1">
      <alignment horizontal="center"/>
    </xf>
    <xf numFmtId="3" fontId="5" fillId="2" borderId="0" xfId="1" applyNumberFormat="1" applyFont="1" applyFill="1" applyAlignment="1">
      <alignment horizontal="right"/>
    </xf>
    <xf numFmtId="9" fontId="3" fillId="0" borderId="9" xfId="0" applyNumberFormat="1" applyFont="1" applyBorder="1"/>
    <xf numFmtId="3" fontId="5" fillId="0" borderId="9" xfId="1" applyNumberFormat="1" applyFont="1" applyFill="1" applyBorder="1" applyAlignment="1">
      <alignment horizontal="center"/>
    </xf>
    <xf numFmtId="3" fontId="5" fillId="0" borderId="9" xfId="1" applyNumberFormat="1" applyFont="1" applyFill="1" applyBorder="1" applyAlignment="1">
      <alignment horizontal="right"/>
    </xf>
    <xf numFmtId="3" fontId="5" fillId="14" borderId="9" xfId="1" applyNumberFormat="1" applyFont="1" applyFill="1" applyBorder="1" applyAlignment="1">
      <alignment horizontal="right"/>
    </xf>
    <xf numFmtId="3" fontId="5" fillId="15" borderId="9" xfId="1" applyNumberFormat="1" applyFont="1" applyFill="1" applyBorder="1" applyAlignment="1">
      <alignment horizontal="right"/>
    </xf>
    <xf numFmtId="3" fontId="5" fillId="0" borderId="0" xfId="1" applyNumberFormat="1" applyFont="1" applyFill="1" applyBorder="1" applyAlignment="1">
      <alignment horizontal="center"/>
    </xf>
    <xf numFmtId="3" fontId="5" fillId="14" borderId="0" xfId="1" applyNumberFormat="1" applyFont="1" applyFill="1" applyBorder="1" applyAlignment="1">
      <alignment horizontal="right"/>
    </xf>
    <xf numFmtId="3" fontId="5" fillId="15" borderId="0" xfId="1" applyNumberFormat="1" applyFont="1" applyFill="1" applyBorder="1" applyAlignment="1">
      <alignment horizontal="right"/>
    </xf>
    <xf numFmtId="9" fontId="3" fillId="0" borderId="14" xfId="0" applyNumberFormat="1" applyFont="1" applyBorder="1"/>
    <xf numFmtId="3" fontId="5" fillId="0" borderId="14" xfId="1" applyNumberFormat="1" applyFont="1" applyFill="1" applyBorder="1" applyAlignment="1">
      <alignment horizontal="center"/>
    </xf>
    <xf numFmtId="3" fontId="5" fillId="0" borderId="14" xfId="1" applyNumberFormat="1" applyFont="1" applyFill="1" applyBorder="1" applyAlignment="1">
      <alignment horizontal="right"/>
    </xf>
    <xf numFmtId="3" fontId="5" fillId="14" borderId="14" xfId="1" applyNumberFormat="1" applyFont="1" applyFill="1" applyBorder="1" applyAlignment="1">
      <alignment horizontal="right"/>
    </xf>
    <xf numFmtId="0" fontId="3" fillId="14" borderId="9" xfId="0" applyFont="1" applyFill="1" applyBorder="1"/>
    <xf numFmtId="0" fontId="3" fillId="14" borderId="9" xfId="0" applyFont="1" applyFill="1" applyBorder="1" applyAlignment="1">
      <alignment horizontal="right"/>
    </xf>
    <xf numFmtId="3" fontId="5" fillId="14" borderId="9" xfId="1" applyNumberFormat="1" applyFont="1" applyFill="1" applyBorder="1" applyAlignment="1">
      <alignment horizontal="center"/>
    </xf>
    <xf numFmtId="3" fontId="3" fillId="15" borderId="14" xfId="0" applyNumberFormat="1" applyFont="1" applyFill="1" applyBorder="1" applyAlignment="1">
      <alignment horizontal="center"/>
    </xf>
    <xf numFmtId="3" fontId="3" fillId="15" borderId="14" xfId="0" applyNumberFormat="1" applyFont="1" applyFill="1" applyBorder="1" applyAlignment="1">
      <alignment horizontal="right"/>
    </xf>
    <xf numFmtId="3" fontId="3" fillId="2" borderId="0" xfId="0" applyNumberFormat="1" applyFont="1" applyFill="1" applyAlignment="1">
      <alignment horizontal="center"/>
    </xf>
    <xf numFmtId="3" fontId="3" fillId="2" borderId="0" xfId="0" applyNumberFormat="1" applyFont="1" applyFill="1" applyAlignment="1">
      <alignment horizontal="right"/>
    </xf>
    <xf numFmtId="0" fontId="3" fillId="14" borderId="9" xfId="0" applyFont="1" applyFill="1" applyBorder="1" applyAlignment="1">
      <alignment vertical="center"/>
    </xf>
    <xf numFmtId="0" fontId="3" fillId="14" borderId="9" xfId="0" applyFont="1" applyFill="1" applyBorder="1" applyAlignment="1">
      <alignment horizontal="right" vertical="center"/>
    </xf>
    <xf numFmtId="3" fontId="3" fillId="14" borderId="9" xfId="0" applyNumberFormat="1" applyFont="1" applyFill="1" applyBorder="1" applyAlignment="1">
      <alignment horizontal="center" vertical="center"/>
    </xf>
    <xf numFmtId="3" fontId="3" fillId="14" borderId="9" xfId="0" applyNumberFormat="1" applyFont="1" applyFill="1" applyBorder="1" applyAlignment="1">
      <alignment horizontal="right" vertical="center"/>
    </xf>
    <xf numFmtId="3" fontId="3" fillId="14" borderId="9" xfId="1" applyNumberFormat="1" applyFont="1" applyFill="1" applyBorder="1" applyAlignment="1">
      <alignment horizontal="right" vertical="center"/>
    </xf>
    <xf numFmtId="0" fontId="3" fillId="15" borderId="14" xfId="0" applyFont="1" applyFill="1" applyBorder="1" applyAlignment="1">
      <alignment vertical="center"/>
    </xf>
    <xf numFmtId="0" fontId="3" fillId="15" borderId="14" xfId="0" applyFont="1" applyFill="1" applyBorder="1" applyAlignment="1">
      <alignment horizontal="right" vertical="center"/>
    </xf>
    <xf numFmtId="3" fontId="3" fillId="15" borderId="14" xfId="0" applyNumberFormat="1" applyFont="1" applyFill="1" applyBorder="1" applyAlignment="1">
      <alignment horizontal="center" vertical="center"/>
    </xf>
    <xf numFmtId="3" fontId="3" fillId="15" borderId="14" xfId="0" applyNumberFormat="1" applyFont="1" applyFill="1" applyBorder="1" applyAlignment="1">
      <alignment horizontal="right" vertical="center"/>
    </xf>
    <xf numFmtId="3" fontId="3" fillId="15" borderId="14" xfId="1" applyNumberFormat="1" applyFont="1" applyFill="1" applyBorder="1" applyAlignment="1">
      <alignment horizontal="right" vertical="center"/>
    </xf>
    <xf numFmtId="0" fontId="4" fillId="3" borderId="0" xfId="0" applyFont="1" applyFill="1" applyAlignment="1">
      <alignment vertical="center"/>
    </xf>
    <xf numFmtId="0" fontId="4" fillId="0" borderId="0" xfId="0" applyFont="1" applyAlignment="1">
      <alignment vertical="center"/>
    </xf>
    <xf numFmtId="0" fontId="3" fillId="0" borderId="14" xfId="0" applyFont="1" applyBorder="1" applyAlignment="1">
      <alignment vertical="center" wrapText="1"/>
    </xf>
    <xf numFmtId="0" fontId="4" fillId="2" borderId="0" xfId="0" applyFont="1" applyFill="1" applyAlignment="1">
      <alignment horizontal="left" vertical="center"/>
    </xf>
    <xf numFmtId="0" fontId="4" fillId="3" borderId="0" xfId="0" applyFont="1" applyFill="1" applyAlignment="1">
      <alignment horizontal="left" vertical="center"/>
    </xf>
    <xf numFmtId="0" fontId="3" fillId="2" borderId="0" xfId="0" applyFont="1" applyFill="1" applyAlignment="1">
      <alignment horizontal="left" vertical="center"/>
    </xf>
    <xf numFmtId="164" fontId="4" fillId="12" borderId="31" xfId="1" applyNumberFormat="1" applyFont="1" applyFill="1" applyBorder="1" applyAlignment="1">
      <alignment horizontal="right"/>
    </xf>
    <xf numFmtId="164" fontId="4" fillId="12" borderId="32" xfId="1" applyNumberFormat="1" applyFont="1" applyFill="1" applyBorder="1" applyAlignment="1">
      <alignment horizontal="right"/>
    </xf>
    <xf numFmtId="0" fontId="3" fillId="12" borderId="32" xfId="0" applyFont="1" applyFill="1" applyBorder="1"/>
    <xf numFmtId="164" fontId="3" fillId="12" borderId="32" xfId="1" applyNumberFormat="1" applyFont="1" applyFill="1" applyBorder="1"/>
    <xf numFmtId="164" fontId="3" fillId="12" borderId="33" xfId="1" applyNumberFormat="1" applyFont="1" applyFill="1" applyBorder="1"/>
    <xf numFmtId="164" fontId="4" fillId="0" borderId="5" xfId="1" applyNumberFormat="1" applyFont="1" applyFill="1" applyBorder="1" applyAlignment="1">
      <alignment horizontal="right"/>
    </xf>
    <xf numFmtId="164" fontId="4" fillId="0" borderId="0" xfId="1" applyNumberFormat="1" applyFont="1" applyFill="1" applyBorder="1" applyAlignment="1">
      <alignment horizontal="right"/>
    </xf>
    <xf numFmtId="170" fontId="4" fillId="0" borderId="9" xfId="1" applyNumberFormat="1" applyFont="1" applyBorder="1"/>
    <xf numFmtId="170" fontId="13" fillId="0" borderId="14" xfId="1" applyNumberFormat="1" applyFont="1" applyBorder="1"/>
    <xf numFmtId="170" fontId="8" fillId="8" borderId="17" xfId="1" applyNumberFormat="1" applyFont="1" applyFill="1" applyBorder="1" applyAlignment="1">
      <alignment horizontal="left"/>
    </xf>
    <xf numFmtId="0" fontId="6" fillId="0" borderId="0" xfId="0" applyFont="1" applyAlignment="1">
      <alignment vertical="center"/>
    </xf>
    <xf numFmtId="0" fontId="3" fillId="2" borderId="1" xfId="0" applyFont="1" applyFill="1" applyBorder="1" applyAlignment="1">
      <alignment horizontal="left" vertical="center" wrapText="1"/>
    </xf>
    <xf numFmtId="0" fontId="4" fillId="7" borderId="1" xfId="0" applyFont="1" applyFill="1" applyBorder="1"/>
    <xf numFmtId="0" fontId="10" fillId="0" borderId="0" xfId="0" applyFont="1" applyAlignment="1">
      <alignment vertical="top"/>
    </xf>
    <xf numFmtId="0" fontId="11" fillId="0" borderId="1" xfId="0" applyFont="1" applyBorder="1" applyAlignment="1">
      <alignment vertical="center" wrapText="1"/>
    </xf>
    <xf numFmtId="164" fontId="4" fillId="0" borderId="34" xfId="1" applyNumberFormat="1" applyFont="1" applyBorder="1"/>
    <xf numFmtId="9" fontId="3" fillId="15" borderId="0" xfId="2" applyFont="1" applyFill="1"/>
    <xf numFmtId="164" fontId="3" fillId="0" borderId="6" xfId="1" applyNumberFormat="1" applyFont="1" applyFill="1" applyBorder="1" applyAlignment="1">
      <alignment horizontal="center"/>
    </xf>
    <xf numFmtId="164" fontId="3" fillId="0" borderId="6" xfId="0" applyNumberFormat="1" applyFont="1" applyBorder="1" applyAlignment="1">
      <alignment horizontal="center"/>
    </xf>
    <xf numFmtId="164" fontId="4" fillId="5" borderId="38" xfId="1" applyNumberFormat="1" applyFont="1" applyFill="1" applyBorder="1" applyAlignment="1">
      <alignment horizontal="center"/>
    </xf>
    <xf numFmtId="164" fontId="22" fillId="5" borderId="6" xfId="1" applyNumberFormat="1" applyFont="1" applyFill="1" applyBorder="1" applyAlignment="1">
      <alignment horizontal="left" vertical="top" wrapText="1"/>
    </xf>
    <xf numFmtId="164" fontId="22" fillId="0" borderId="6" xfId="1" applyNumberFormat="1" applyFont="1" applyFill="1" applyBorder="1" applyAlignment="1">
      <alignment horizontal="left" vertical="top" wrapText="1"/>
    </xf>
    <xf numFmtId="171" fontId="3" fillId="0" borderId="0" xfId="0" applyNumberFormat="1" applyFont="1" applyAlignment="1">
      <alignment horizontal="right" vertical="top"/>
    </xf>
    <xf numFmtId="0" fontId="12" fillId="2" borderId="0" xfId="0" applyFont="1" applyFill="1" applyAlignment="1">
      <alignment vertical="center"/>
    </xf>
    <xf numFmtId="0" fontId="24" fillId="2" borderId="0" xfId="0" applyFont="1" applyFill="1"/>
    <xf numFmtId="0" fontId="25" fillId="0" borderId="0" xfId="0" applyFont="1"/>
    <xf numFmtId="0" fontId="23" fillId="0" borderId="0" xfId="0" applyFont="1"/>
    <xf numFmtId="0" fontId="12" fillId="0" borderId="0" xfId="0" applyFont="1"/>
    <xf numFmtId="9" fontId="24" fillId="0" borderId="0" xfId="0" applyNumberFormat="1" applyFont="1"/>
    <xf numFmtId="0" fontId="24" fillId="0" borderId="0" xfId="0" applyFont="1"/>
    <xf numFmtId="0" fontId="26" fillId="6" borderId="0" xfId="0" applyFont="1" applyFill="1"/>
    <xf numFmtId="0" fontId="27" fillId="6" borderId="0" xfId="0" applyFont="1" applyFill="1"/>
    <xf numFmtId="10" fontId="27" fillId="6" borderId="0" xfId="0" applyNumberFormat="1" applyFont="1" applyFill="1"/>
    <xf numFmtId="0" fontId="28" fillId="0" borderId="0" xfId="0" applyFont="1"/>
    <xf numFmtId="0" fontId="22" fillId="0" borderId="0" xfId="0" applyFont="1"/>
    <xf numFmtId="0" fontId="29" fillId="6" borderId="0" xfId="0" applyFont="1" applyFill="1"/>
    <xf numFmtId="0" fontId="30" fillId="6" borderId="0" xfId="0" applyFont="1" applyFill="1"/>
    <xf numFmtId="10" fontId="30" fillId="6" borderId="0" xfId="0" applyNumberFormat="1" applyFont="1" applyFill="1"/>
    <xf numFmtId="0" fontId="30" fillId="0" borderId="0" xfId="0" applyFont="1"/>
    <xf numFmtId="164" fontId="31" fillId="0" borderId="0" xfId="0" applyNumberFormat="1" applyFont="1"/>
    <xf numFmtId="0" fontId="24" fillId="0" borderId="0" xfId="0" applyFont="1" applyAlignment="1">
      <alignment horizontal="center"/>
    </xf>
    <xf numFmtId="164" fontId="4" fillId="0" borderId="0" xfId="1" applyNumberFormat="1" applyFont="1"/>
    <xf numFmtId="0" fontId="33" fillId="0" borderId="0" xfId="0" applyFont="1"/>
    <xf numFmtId="0" fontId="4" fillId="0" borderId="38" xfId="0" applyFont="1" applyBorder="1" applyAlignment="1">
      <alignment horizontal="center"/>
    </xf>
    <xf numFmtId="0" fontId="34" fillId="16" borderId="39" xfId="0" applyFont="1" applyFill="1" applyBorder="1" applyAlignment="1">
      <alignment horizontal="center" vertical="center" wrapText="1"/>
    </xf>
    <xf numFmtId="0" fontId="34" fillId="16" borderId="41" xfId="0" applyFont="1" applyFill="1" applyBorder="1" applyAlignment="1">
      <alignment horizontal="center" vertical="center" wrapText="1"/>
    </xf>
    <xf numFmtId="0" fontId="33" fillId="0" borderId="42" xfId="0" applyFont="1" applyBorder="1"/>
    <xf numFmtId="164" fontId="33" fillId="0" borderId="43" xfId="1" applyNumberFormat="1" applyFont="1" applyBorder="1"/>
    <xf numFmtId="164" fontId="35" fillId="0" borderId="43" xfId="1" applyNumberFormat="1" applyFont="1" applyFill="1" applyBorder="1"/>
    <xf numFmtId="164" fontId="33" fillId="0" borderId="43" xfId="0" applyNumberFormat="1" applyFont="1" applyBorder="1"/>
    <xf numFmtId="43" fontId="33" fillId="0" borderId="43" xfId="1" applyFont="1" applyBorder="1"/>
    <xf numFmtId="171" fontId="33" fillId="0" borderId="43" xfId="3" applyNumberFormat="1" applyFont="1" applyBorder="1"/>
    <xf numFmtId="164" fontId="33" fillId="0" borderId="43" xfId="3" applyNumberFormat="1" applyFont="1" applyBorder="1"/>
    <xf numFmtId="43" fontId="33" fillId="0" borderId="43" xfId="0" applyNumberFormat="1" applyFont="1" applyBorder="1"/>
    <xf numFmtId="171" fontId="33" fillId="0" borderId="44" xfId="3" applyNumberFormat="1" applyFont="1" applyFill="1" applyBorder="1"/>
    <xf numFmtId="0" fontId="34" fillId="16" borderId="45" xfId="0" applyFont="1" applyFill="1" applyBorder="1" applyAlignment="1">
      <alignment horizontal="center" vertical="center" wrapText="1"/>
    </xf>
    <xf numFmtId="0" fontId="34" fillId="16" borderId="49" xfId="0" applyFont="1" applyFill="1" applyBorder="1" applyAlignment="1">
      <alignment horizontal="center" vertical="center" wrapText="1"/>
    </xf>
    <xf numFmtId="164" fontId="33" fillId="0" borderId="0" xfId="0" applyNumberFormat="1" applyFont="1"/>
    <xf numFmtId="43" fontId="33" fillId="0" borderId="0" xfId="0" applyNumberFormat="1" applyFont="1"/>
    <xf numFmtId="0" fontId="33" fillId="0" borderId="47" xfId="0" applyFont="1" applyBorder="1"/>
    <xf numFmtId="164" fontId="33" fillId="0" borderId="1" xfId="0" applyNumberFormat="1" applyFont="1" applyBorder="1"/>
    <xf numFmtId="0" fontId="33" fillId="0" borderId="1" xfId="0" applyFont="1" applyBorder="1" applyAlignment="1">
      <alignment horizontal="center"/>
    </xf>
    <xf numFmtId="171" fontId="33" fillId="0" borderId="48" xfId="3" applyNumberFormat="1" applyFont="1" applyBorder="1"/>
    <xf numFmtId="0" fontId="33" fillId="0" borderId="43" xfId="0" applyFont="1" applyBorder="1" applyAlignment="1">
      <alignment horizontal="center"/>
    </xf>
    <xf numFmtId="171" fontId="33" fillId="0" borderId="44" xfId="3" applyNumberFormat="1" applyFont="1" applyBorder="1"/>
    <xf numFmtId="0" fontId="33" fillId="0" borderId="0" xfId="0" applyFont="1" applyAlignment="1">
      <alignment vertical="center"/>
    </xf>
    <xf numFmtId="0" fontId="33" fillId="0" borderId="0" xfId="0" applyFont="1" applyAlignment="1">
      <alignment vertical="center" wrapText="1"/>
    </xf>
    <xf numFmtId="0" fontId="34" fillId="0" borderId="0" xfId="0" applyFont="1"/>
    <xf numFmtId="1" fontId="33" fillId="0" borderId="0" xfId="0" applyNumberFormat="1" applyFont="1"/>
    <xf numFmtId="164" fontId="33" fillId="0" borderId="0" xfId="1" applyNumberFormat="1" applyFont="1"/>
    <xf numFmtId="169" fontId="32" fillId="0" borderId="0" xfId="0" applyNumberFormat="1" applyFont="1"/>
    <xf numFmtId="0" fontId="34" fillId="16" borderId="29" xfId="0" applyFont="1" applyFill="1" applyBorder="1"/>
    <xf numFmtId="9" fontId="33" fillId="0" borderId="0" xfId="2" applyFont="1"/>
    <xf numFmtId="0" fontId="33" fillId="0" borderId="0" xfId="0" applyFont="1" applyAlignment="1">
      <alignment horizontal="left"/>
    </xf>
    <xf numFmtId="0" fontId="34" fillId="16" borderId="30" xfId="0" applyFont="1" applyFill="1" applyBorder="1" applyAlignment="1">
      <alignment horizontal="left"/>
    </xf>
    <xf numFmtId="164" fontId="34" fillId="16" borderId="30" xfId="1" applyNumberFormat="1" applyFont="1" applyFill="1" applyBorder="1"/>
    <xf numFmtId="0" fontId="33" fillId="0" borderId="1" xfId="0" applyFont="1" applyBorder="1"/>
    <xf numFmtId="164" fontId="33" fillId="0" borderId="1" xfId="1" applyNumberFormat="1" applyFont="1" applyBorder="1"/>
    <xf numFmtId="169" fontId="33" fillId="0" borderId="0" xfId="0" applyNumberFormat="1" applyFont="1"/>
    <xf numFmtId="0" fontId="32" fillId="0" borderId="0" xfId="0" applyFont="1" applyAlignment="1">
      <alignment horizontal="left"/>
    </xf>
    <xf numFmtId="0" fontId="32" fillId="0" borderId="0" xfId="0" applyFont="1"/>
    <xf numFmtId="0" fontId="32" fillId="2" borderId="0" xfId="0" applyFont="1" applyFill="1"/>
    <xf numFmtId="0" fontId="38" fillId="16" borderId="39" xfId="0" applyFont="1" applyFill="1" applyBorder="1" applyAlignment="1">
      <alignment horizontal="center" vertical="center" wrapText="1"/>
    </xf>
    <xf numFmtId="0" fontId="38" fillId="16" borderId="40" xfId="0" applyFont="1" applyFill="1" applyBorder="1" applyAlignment="1">
      <alignment horizontal="center" vertical="center" wrapText="1"/>
    </xf>
    <xf numFmtId="0" fontId="38" fillId="16" borderId="41" xfId="0" applyFont="1" applyFill="1" applyBorder="1" applyAlignment="1">
      <alignment horizontal="center" vertical="center" wrapText="1"/>
    </xf>
    <xf numFmtId="0" fontId="22" fillId="0" borderId="0" xfId="0" applyFont="1" applyAlignment="1">
      <alignment horizontal="left" vertical="top"/>
    </xf>
    <xf numFmtId="0" fontId="38" fillId="0" borderId="8" xfId="0" applyFont="1" applyBorder="1" applyAlignment="1">
      <alignment vertical="center" wrapText="1"/>
    </xf>
    <xf numFmtId="0" fontId="38" fillId="0" borderId="5" xfId="0" applyFont="1" applyBorder="1" applyAlignment="1">
      <alignment vertical="center" wrapText="1"/>
    </xf>
    <xf numFmtId="0" fontId="38" fillId="0" borderId="0" xfId="0" applyFont="1"/>
    <xf numFmtId="0" fontId="38" fillId="16" borderId="45" xfId="0" applyFont="1" applyFill="1" applyBorder="1" applyAlignment="1">
      <alignment horizontal="center" vertical="center" wrapText="1"/>
    </xf>
    <xf numFmtId="0" fontId="38" fillId="16" borderId="46" xfId="0" applyFont="1" applyFill="1" applyBorder="1" applyAlignment="1">
      <alignment horizontal="center" vertical="center" wrapText="1"/>
    </xf>
    <xf numFmtId="0" fontId="22" fillId="0" borderId="42" xfId="0" applyFont="1" applyBorder="1"/>
    <xf numFmtId="164" fontId="22" fillId="0" borderId="43" xfId="1" applyNumberFormat="1" applyFont="1" applyBorder="1"/>
    <xf numFmtId="9" fontId="22" fillId="0" borderId="43" xfId="2" applyFont="1" applyBorder="1"/>
    <xf numFmtId="171" fontId="22" fillId="0" borderId="44" xfId="1" applyNumberFormat="1" applyFont="1" applyBorder="1"/>
    <xf numFmtId="169" fontId="38" fillId="0" borderId="35" xfId="0" applyNumberFormat="1" applyFont="1" applyBorder="1"/>
    <xf numFmtId="0" fontId="22" fillId="0" borderId="36" xfId="0" applyFont="1" applyBorder="1"/>
    <xf numFmtId="164" fontId="38" fillId="0" borderId="37" xfId="0" applyNumberFormat="1" applyFont="1" applyBorder="1"/>
    <xf numFmtId="169" fontId="22" fillId="0" borderId="0" xfId="0" applyNumberFormat="1" applyFont="1"/>
    <xf numFmtId="1" fontId="22" fillId="0" borderId="0" xfId="0" applyNumberFormat="1" applyFont="1"/>
    <xf numFmtId="169" fontId="26" fillId="0" borderId="1" xfId="0" applyNumberFormat="1" applyFont="1" applyBorder="1"/>
    <xf numFmtId="1" fontId="26" fillId="0" borderId="1" xfId="0" applyNumberFormat="1" applyFont="1" applyBorder="1"/>
    <xf numFmtId="1" fontId="27" fillId="0" borderId="1" xfId="0" applyNumberFormat="1" applyFont="1" applyBorder="1" applyAlignment="1">
      <alignment horizontal="left"/>
    </xf>
    <xf numFmtId="164" fontId="27" fillId="0" borderId="1" xfId="1" applyNumberFormat="1" applyFont="1" applyBorder="1"/>
    <xf numFmtId="1" fontId="27" fillId="0" borderId="1" xfId="0" applyNumberFormat="1" applyFont="1" applyBorder="1"/>
    <xf numFmtId="0" fontId="19" fillId="2" borderId="0" xfId="0" applyFont="1" applyFill="1" applyAlignment="1">
      <alignment horizontal="left" vertical="top" wrapText="1"/>
    </xf>
    <xf numFmtId="0" fontId="5" fillId="2" borderId="0" xfId="0" applyFont="1" applyFill="1" applyAlignment="1">
      <alignment horizontal="left" vertical="top" wrapText="1"/>
    </xf>
    <xf numFmtId="0" fontId="4" fillId="7" borderId="2" xfId="0" applyFont="1" applyFill="1" applyBorder="1" applyAlignment="1">
      <alignment horizontal="center"/>
    </xf>
    <xf numFmtId="0" fontId="4" fillId="7" borderId="4" xfId="0" applyFont="1" applyFill="1" applyBorder="1" applyAlignment="1">
      <alignment horizontal="center"/>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10" fillId="2" borderId="0" xfId="0" applyFont="1" applyFill="1" applyAlignment="1">
      <alignment horizontal="left" vertical="top" wrapText="1"/>
    </xf>
    <xf numFmtId="0" fontId="5" fillId="0" borderId="0" xfId="0" applyFont="1" applyAlignment="1">
      <alignment horizontal="left" vertical="top" wrapText="1"/>
    </xf>
    <xf numFmtId="0" fontId="5" fillId="0" borderId="0" xfId="0" applyFont="1" applyAlignment="1">
      <alignment horizontal="left" vertical="center" wrapText="1"/>
    </xf>
    <xf numFmtId="0" fontId="10" fillId="0" borderId="1" xfId="0" applyFont="1" applyBorder="1" applyAlignment="1">
      <alignment horizontal="left" vertical="top" wrapText="1"/>
    </xf>
    <xf numFmtId="0" fontId="22" fillId="0" borderId="0" xfId="0" applyFont="1" applyAlignment="1">
      <alignment horizontal="left" vertical="center" wrapText="1"/>
    </xf>
    <xf numFmtId="0" fontId="22" fillId="0" borderId="12" xfId="0" applyFont="1" applyBorder="1" applyAlignment="1">
      <alignment horizontal="left" vertical="center" wrapText="1"/>
    </xf>
    <xf numFmtId="0" fontId="38" fillId="0" borderId="5" xfId="0" applyFont="1" applyBorder="1" applyAlignment="1">
      <alignment horizontal="left" vertical="center" wrapText="1"/>
    </xf>
    <xf numFmtId="0" fontId="38" fillId="0" borderId="10" xfId="0" applyFont="1" applyBorder="1" applyAlignment="1">
      <alignment horizontal="left" vertical="center" wrapText="1"/>
    </xf>
    <xf numFmtId="0" fontId="22" fillId="0" borderId="0" xfId="0" applyFont="1" applyAlignment="1">
      <alignment horizontal="left" vertical="center"/>
    </xf>
    <xf numFmtId="0" fontId="22" fillId="0" borderId="12" xfId="0" applyFont="1" applyBorder="1" applyAlignment="1">
      <alignment horizontal="left" vertical="center"/>
    </xf>
    <xf numFmtId="0" fontId="22" fillId="0" borderId="14" xfId="0" applyFont="1" applyBorder="1" applyAlignment="1">
      <alignment horizontal="left" vertical="center"/>
    </xf>
    <xf numFmtId="0" fontId="22" fillId="0" borderId="11" xfId="0" applyFont="1" applyBorder="1" applyAlignment="1">
      <alignment horizontal="left" vertical="center"/>
    </xf>
    <xf numFmtId="0" fontId="4" fillId="2" borderId="22" xfId="0" applyFont="1" applyFill="1" applyBorder="1" applyAlignment="1">
      <alignment horizontal="center" vertical="center"/>
    </xf>
    <xf numFmtId="0" fontId="4" fillId="2" borderId="0" xfId="0" applyFont="1" applyFill="1" applyAlignment="1">
      <alignment horizontal="center" vertical="center"/>
    </xf>
    <xf numFmtId="0" fontId="12" fillId="2" borderId="23" xfId="0" applyFont="1" applyFill="1" applyBorder="1" applyAlignment="1">
      <alignment horizontal="center"/>
    </xf>
    <xf numFmtId="0" fontId="12" fillId="2" borderId="22" xfId="0" applyFont="1" applyFill="1" applyBorder="1" applyAlignment="1">
      <alignment horizontal="center"/>
    </xf>
    <xf numFmtId="0" fontId="12" fillId="2" borderId="24" xfId="0" applyFont="1" applyFill="1" applyBorder="1" applyAlignment="1">
      <alignment horizontal="center"/>
    </xf>
    <xf numFmtId="0" fontId="4" fillId="2" borderId="22" xfId="0" applyFont="1" applyFill="1" applyBorder="1" applyAlignment="1">
      <alignment horizontal="center"/>
    </xf>
    <xf numFmtId="0" fontId="22" fillId="0" borderId="9" xfId="0" applyFont="1" applyBorder="1" applyAlignment="1">
      <alignment horizontal="left" vertical="center" wrapText="1"/>
    </xf>
    <xf numFmtId="0" fontId="22" fillId="0" borderId="13" xfId="0" applyFont="1" applyBorder="1" applyAlignment="1">
      <alignment horizontal="left" vertical="center" wrapText="1"/>
    </xf>
    <xf numFmtId="0" fontId="36" fillId="0" borderId="0" xfId="0" applyFont="1" applyAlignment="1">
      <alignment horizontal="left" vertical="center" wrapText="1"/>
    </xf>
    <xf numFmtId="0" fontId="7" fillId="0" borderId="0" xfId="0" applyFont="1" applyAlignment="1">
      <alignment horizontal="left" vertical="top" wrapText="1"/>
    </xf>
    <xf numFmtId="0" fontId="6" fillId="2" borderId="8" xfId="1" applyNumberFormat="1" applyFont="1" applyFill="1" applyBorder="1" applyAlignment="1">
      <alignment horizontal="left" vertical="center" wrapText="1"/>
    </xf>
    <xf numFmtId="0" fontId="6" fillId="2" borderId="5" xfId="1" applyNumberFormat="1" applyFont="1" applyFill="1" applyBorder="1" applyAlignment="1">
      <alignment horizontal="left" vertical="center" wrapText="1"/>
    </xf>
    <xf numFmtId="0" fontId="6" fillId="2" borderId="8" xfId="0" applyFont="1" applyFill="1" applyBorder="1" applyAlignment="1">
      <alignment horizontal="left" vertical="top" wrapText="1"/>
    </xf>
    <xf numFmtId="0" fontId="6" fillId="2" borderId="9" xfId="0" applyFont="1" applyFill="1" applyBorder="1" applyAlignment="1">
      <alignment horizontal="left" vertical="top" wrapText="1"/>
    </xf>
    <xf numFmtId="0" fontId="6" fillId="2" borderId="13" xfId="0" applyFont="1" applyFill="1" applyBorder="1" applyAlignment="1">
      <alignment horizontal="left" vertical="top" wrapText="1"/>
    </xf>
    <xf numFmtId="0" fontId="6" fillId="2" borderId="5" xfId="0" applyFont="1" applyFill="1" applyBorder="1" applyAlignment="1">
      <alignment horizontal="left" vertical="top" wrapText="1"/>
    </xf>
    <xf numFmtId="0" fontId="6" fillId="2" borderId="0" xfId="0" applyFont="1" applyFill="1" applyAlignment="1">
      <alignment horizontal="left" vertical="top" wrapText="1"/>
    </xf>
    <xf numFmtId="0" fontId="6" fillId="2" borderId="12" xfId="0" applyFont="1" applyFill="1" applyBorder="1" applyAlignment="1">
      <alignment horizontal="left" vertical="top" wrapText="1"/>
    </xf>
    <xf numFmtId="0" fontId="6" fillId="2" borderId="10" xfId="0" applyFont="1" applyFill="1" applyBorder="1" applyAlignment="1">
      <alignment horizontal="left" vertical="top" wrapText="1"/>
    </xf>
    <xf numFmtId="0" fontId="6" fillId="2" borderId="14" xfId="0" applyFont="1" applyFill="1" applyBorder="1" applyAlignment="1">
      <alignment horizontal="left" vertical="top" wrapText="1"/>
    </xf>
    <xf numFmtId="0" fontId="6" fillId="2" borderId="11" xfId="0" applyFont="1" applyFill="1" applyBorder="1" applyAlignment="1">
      <alignment horizontal="left" vertical="top" wrapText="1"/>
    </xf>
    <xf numFmtId="0" fontId="6" fillId="0" borderId="5" xfId="1" applyNumberFormat="1" applyFont="1" applyFill="1" applyBorder="1" applyAlignment="1">
      <alignment horizontal="left" vertical="center" wrapText="1"/>
    </xf>
    <xf numFmtId="0" fontId="6" fillId="0" borderId="10" xfId="1" applyNumberFormat="1" applyFont="1" applyFill="1" applyBorder="1" applyAlignment="1">
      <alignment horizontal="left" vertical="center" wrapText="1"/>
    </xf>
    <xf numFmtId="0" fontId="19" fillId="2" borderId="0" xfId="0" applyFont="1" applyFill="1" applyAlignment="1">
      <alignment horizontal="left" vertical="center" wrapText="1"/>
    </xf>
    <xf numFmtId="0" fontId="10" fillId="2" borderId="0" xfId="0" applyFont="1" applyFill="1" applyAlignment="1">
      <alignment horizontal="left" vertical="center" wrapText="1"/>
    </xf>
    <xf numFmtId="0" fontId="4" fillId="0" borderId="9" xfId="0" applyFont="1" applyBorder="1" applyAlignment="1">
      <alignment horizontal="left" vertical="center" wrapText="1"/>
    </xf>
    <xf numFmtId="0" fontId="4" fillId="0" borderId="14" xfId="0" applyFont="1" applyBorder="1" applyAlignment="1">
      <alignment horizontal="left" vertical="center" wrapText="1"/>
    </xf>
    <xf numFmtId="0" fontId="6" fillId="14" borderId="0" xfId="0" applyFont="1" applyFill="1" applyAlignment="1">
      <alignment horizontal="left" vertical="top"/>
    </xf>
    <xf numFmtId="0" fontId="6" fillId="15" borderId="0" xfId="0" applyFont="1" applyFill="1" applyAlignment="1">
      <alignment horizontal="left" vertical="top" wrapText="1"/>
    </xf>
    <xf numFmtId="0" fontId="3" fillId="0" borderId="9" xfId="0" applyFont="1" applyBorder="1" applyAlignment="1">
      <alignment horizontal="left" vertical="center" wrapText="1"/>
    </xf>
    <xf numFmtId="0" fontId="3" fillId="0" borderId="0" xfId="0" applyFont="1" applyAlignment="1">
      <alignment horizontal="left" vertical="center" wrapText="1"/>
    </xf>
    <xf numFmtId="0" fontId="3" fillId="0" borderId="14" xfId="0" applyFont="1" applyBorder="1" applyAlignment="1">
      <alignment horizontal="left" vertical="center" wrapText="1"/>
    </xf>
    <xf numFmtId="0" fontId="4" fillId="0" borderId="0" xfId="0" applyFont="1" applyAlignment="1">
      <alignment horizontal="left" vertical="center" wrapText="1"/>
    </xf>
  </cellXfs>
  <cellStyles count="4">
    <cellStyle name="Comma" xfId="1" builtinId="3"/>
    <cellStyle name="Currency" xfId="3" builtinId="4"/>
    <cellStyle name="Normal" xfId="0" builtinId="0"/>
    <cellStyle name="Percent" xfId="2" builtinId="5"/>
  </cellStyles>
  <dxfs count="24">
    <dxf>
      <font>
        <color rgb="FF9C0006"/>
      </font>
      <fill>
        <patternFill>
          <bgColor rgb="FFFFC7CE"/>
        </patternFill>
      </fill>
    </dxf>
    <dxf>
      <font>
        <color rgb="FF006100"/>
      </font>
      <fill>
        <patternFill>
          <bgColor rgb="FFC6EFCE"/>
        </patternFill>
      </fill>
    </dxf>
    <dxf>
      <font>
        <b/>
        <i val="0"/>
        <color theme="0"/>
      </font>
      <fill>
        <patternFill>
          <bgColor theme="1"/>
        </patternFill>
      </fill>
    </dxf>
    <dxf>
      <font>
        <b/>
        <i val="0"/>
        <color theme="0"/>
      </font>
      <fill>
        <patternFill>
          <bgColor theme="1"/>
        </patternFill>
      </fill>
    </dxf>
    <dxf>
      <font>
        <color rgb="FF9C0006"/>
      </font>
      <fill>
        <patternFill>
          <bgColor rgb="FFFFC7CE"/>
        </patternFill>
      </fill>
    </dxf>
    <dxf>
      <font>
        <color rgb="FF006100"/>
      </font>
      <fill>
        <patternFill>
          <bgColor rgb="FFC6EFCE"/>
        </patternFill>
      </fill>
    </dxf>
    <dxf>
      <font>
        <b/>
        <i val="0"/>
        <color theme="0"/>
      </font>
      <fill>
        <patternFill>
          <bgColor theme="1"/>
        </patternFill>
      </fill>
    </dxf>
    <dxf>
      <font>
        <b/>
        <i val="0"/>
        <color theme="0"/>
      </font>
      <fill>
        <patternFill>
          <bgColor theme="1"/>
        </patternFill>
      </fill>
    </dxf>
    <dxf>
      <font>
        <color rgb="FF9C0006"/>
      </font>
      <fill>
        <patternFill>
          <bgColor rgb="FFFFC7CE"/>
        </patternFill>
      </fill>
    </dxf>
    <dxf>
      <font>
        <color rgb="FF006100"/>
      </font>
      <fill>
        <patternFill>
          <bgColor rgb="FFC6EFCE"/>
        </patternFill>
      </fill>
    </dxf>
    <dxf>
      <font>
        <b/>
        <i val="0"/>
        <color theme="0"/>
      </font>
      <fill>
        <patternFill>
          <bgColor theme="1"/>
        </patternFill>
      </fill>
    </dxf>
    <dxf>
      <font>
        <b/>
        <i val="0"/>
        <color theme="0"/>
      </font>
      <fill>
        <patternFill>
          <bgColor theme="1"/>
        </patternFill>
      </fill>
    </dxf>
    <dxf>
      <font>
        <color rgb="FF9C0006"/>
      </font>
      <fill>
        <patternFill>
          <bgColor rgb="FFFFC7CE"/>
        </patternFill>
      </fill>
    </dxf>
    <dxf>
      <font>
        <color rgb="FF006100"/>
      </font>
      <fill>
        <patternFill>
          <bgColor rgb="FFC6EFCE"/>
        </patternFill>
      </fill>
    </dxf>
    <dxf>
      <font>
        <b/>
        <i val="0"/>
        <color theme="0"/>
      </font>
      <fill>
        <patternFill>
          <bgColor theme="1"/>
        </patternFill>
      </fill>
    </dxf>
    <dxf>
      <font>
        <b/>
        <i val="0"/>
        <color theme="0"/>
      </font>
      <fill>
        <patternFill>
          <bgColor theme="1"/>
        </patternFill>
      </fill>
    </dxf>
    <dxf>
      <font>
        <color rgb="FF9C0006"/>
      </font>
      <fill>
        <patternFill>
          <bgColor rgb="FFFFC7CE"/>
        </patternFill>
      </fill>
    </dxf>
    <dxf>
      <font>
        <color rgb="FF006100"/>
      </font>
      <fill>
        <patternFill>
          <bgColor rgb="FFC6EFCE"/>
        </patternFill>
      </fill>
    </dxf>
    <dxf>
      <font>
        <b/>
        <i val="0"/>
        <color theme="0"/>
      </font>
      <fill>
        <patternFill>
          <bgColor theme="1"/>
        </patternFill>
      </fill>
    </dxf>
    <dxf>
      <font>
        <b/>
        <i val="0"/>
        <color theme="0"/>
      </font>
      <fill>
        <patternFill>
          <bgColor theme="1"/>
        </patternFill>
      </fill>
    </dxf>
    <dxf>
      <font>
        <color rgb="FF9C0006"/>
      </font>
      <fill>
        <patternFill>
          <bgColor rgb="FFFFC7CE"/>
        </patternFill>
      </fill>
    </dxf>
    <dxf>
      <font>
        <color rgb="FF006100"/>
      </font>
      <fill>
        <patternFill>
          <bgColor rgb="FFC6EFCE"/>
        </patternFill>
      </fill>
    </dxf>
    <dxf>
      <font>
        <b/>
        <i val="0"/>
        <color theme="0"/>
      </font>
      <fill>
        <patternFill>
          <bgColor theme="1"/>
        </patternFill>
      </fill>
    </dxf>
    <dxf>
      <font>
        <b/>
        <i val="0"/>
        <color theme="0"/>
      </font>
      <fill>
        <patternFill>
          <bgColor them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Ending Account Balance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spPr>
            <a:ln w="28575" cap="rnd">
              <a:solidFill>
                <a:schemeClr val="accent1"/>
              </a:solidFill>
              <a:round/>
            </a:ln>
            <a:effectLst/>
          </c:spPr>
          <c:marker>
            <c:symbol val="none"/>
          </c:marker>
          <c:val>
            <c:numRef>
              <c:f>'Tab 6 - Financial Model'!$M$12:$AU$12</c:f>
              <c:numCache>
                <c:formatCode>General</c:formatCode>
                <c:ptCount val="3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numCache>
            </c:numRef>
          </c:val>
          <c:smooth val="0"/>
          <c:extLst>
            <c:ext xmlns:c16="http://schemas.microsoft.com/office/drawing/2014/chart" uri="{C3380CC4-5D6E-409C-BE32-E72D297353CC}">
              <c16:uniqueId val="{00000000-7FC0-4A2A-9CDE-E16F8C02DFEA}"/>
            </c:ext>
          </c:extLst>
        </c:ser>
        <c:ser>
          <c:idx val="1"/>
          <c:order val="1"/>
          <c:spPr>
            <a:ln w="28575" cap="rnd">
              <a:solidFill>
                <a:schemeClr val="accent2"/>
              </a:solidFill>
              <a:round/>
            </a:ln>
            <a:effectLst/>
          </c:spPr>
          <c:marker>
            <c:symbol val="none"/>
          </c:marker>
          <c:val>
            <c:numRef>
              <c:f>'Tab 6 - Financial Model'!$N$43:$AU$43</c:f>
              <c:numCache>
                <c:formatCode>_(* #,##0_);_(* \(#,##0\);_(* "-"??_);_(@_)</c:formatCode>
                <c:ptCount val="34"/>
                <c:pt idx="0">
                  <c:v>0</c:v>
                </c:pt>
                <c:pt idx="1">
                  <c:v>0</c:v>
                </c:pt>
                <c:pt idx="2">
                  <c:v>1840612.9013853625</c:v>
                </c:pt>
                <c:pt idx="3">
                  <c:v>3950970.3039729749</c:v>
                </c:pt>
                <c:pt idx="4">
                  <c:v>-1948254.1012809006</c:v>
                </c:pt>
                <c:pt idx="5">
                  <c:v>137053.25466224281</c:v>
                </c:pt>
                <c:pt idx="6">
                  <c:v>2387114.6666637571</c:v>
                </c:pt>
                <c:pt idx="7">
                  <c:v>4811466.6985519202</c:v>
                </c:pt>
                <c:pt idx="8">
                  <c:v>7420128.2673827</c:v>
                </c:pt>
                <c:pt idx="9">
                  <c:v>508431.34863385744</c:v>
                </c:pt>
                <c:pt idx="10">
                  <c:v>3101029.5733252638</c:v>
                </c:pt>
                <c:pt idx="11">
                  <c:v>5893237.526252931</c:v>
                </c:pt>
                <c:pt idx="12">
                  <c:v>8896470.7908244897</c:v>
                </c:pt>
                <c:pt idx="13">
                  <c:v>12122716.739746973</c:v>
                </c:pt>
                <c:pt idx="14">
                  <c:v>4001298.0698779747</c:v>
                </c:pt>
                <c:pt idx="15">
                  <c:v>7215029.4267682824</c:v>
                </c:pt>
                <c:pt idx="16">
                  <c:v>10670117.285258103</c:v>
                </c:pt>
                <c:pt idx="17">
                  <c:v>14380196.393966964</c:v>
                </c:pt>
                <c:pt idx="18">
                  <c:v>18359577.444529109</c:v>
                </c:pt>
                <c:pt idx="19">
                  <c:v>8812744.7569867577</c:v>
                </c:pt>
                <c:pt idx="20">
                  <c:v>12784048.819621658</c:v>
                </c:pt>
                <c:pt idx="21">
                  <c:v>17046539.780113861</c:v>
                </c:pt>
                <c:pt idx="22">
                  <c:v>21616462.706915364</c:v>
                </c:pt>
                <c:pt idx="23">
                  <c:v>26510859.247660637</c:v>
                </c:pt>
                <c:pt idx="24">
                  <c:v>-1184537.9682232253</c:v>
                </c:pt>
                <c:pt idx="25">
                  <c:v>3000508.7737037051</c:v>
                </c:pt>
                <c:pt idx="26">
                  <c:v>7505690.6058895579</c:v>
                </c:pt>
                <c:pt idx="27">
                  <c:v>12349008.785303829</c:v>
                </c:pt>
                <c:pt idx="28">
                  <c:v>17549344.215684008</c:v>
                </c:pt>
                <c:pt idx="29">
                  <c:v>2849902.2447645552</c:v>
                </c:pt>
                <c:pt idx="30">
                  <c:v>7282751.2902533244</c:v>
                </c:pt>
                <c:pt idx="31">
                  <c:v>12039961.197788959</c:v>
                </c:pt>
                <c:pt idx="32">
                  <c:v>17139027.441192012</c:v>
                </c:pt>
                <c:pt idx="33">
                  <c:v>93</c:v>
                </c:pt>
              </c:numCache>
            </c:numRef>
          </c:val>
          <c:smooth val="0"/>
          <c:extLst>
            <c:ext xmlns:c16="http://schemas.microsoft.com/office/drawing/2014/chart" uri="{C3380CC4-5D6E-409C-BE32-E72D297353CC}">
              <c16:uniqueId val="{00000001-7FC0-4A2A-9CDE-E16F8C02DFEA}"/>
            </c:ext>
          </c:extLst>
        </c:ser>
        <c:dLbls>
          <c:showLegendKey val="0"/>
          <c:showVal val="0"/>
          <c:showCatName val="0"/>
          <c:showSerName val="0"/>
          <c:showPercent val="0"/>
          <c:showBubbleSize val="0"/>
        </c:dLbls>
        <c:smooth val="0"/>
        <c:axId val="884085952"/>
        <c:axId val="884092184"/>
      </c:lineChart>
      <c:catAx>
        <c:axId val="8840859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84092184"/>
        <c:crosses val="autoZero"/>
        <c:auto val="1"/>
        <c:lblAlgn val="ctr"/>
        <c:lblOffset val="100"/>
        <c:noMultiLvlLbl val="0"/>
      </c:catAx>
      <c:valAx>
        <c:axId val="884092184"/>
        <c:scaling>
          <c:orientation val="minMax"/>
          <c:max val="100000000"/>
          <c:min val="-200000000"/>
        </c:scaling>
        <c:delete val="0"/>
        <c:axPos val="l"/>
        <c:majorGridlines>
          <c:spPr>
            <a:ln w="9525" cap="flat" cmpd="sng" algn="ctr">
              <a:solidFill>
                <a:schemeClr val="tx1">
                  <a:lumMod val="15000"/>
                  <a:lumOff val="85000"/>
                </a:schemeClr>
              </a:solidFill>
              <a:round/>
            </a:ln>
            <a:effectLst/>
          </c:spPr>
        </c:majorGridlines>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8408595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5</xdr:col>
      <xdr:colOff>38100</xdr:colOff>
      <xdr:row>2</xdr:row>
      <xdr:rowOff>107950</xdr:rowOff>
    </xdr:from>
    <xdr:to>
      <xdr:col>8</xdr:col>
      <xdr:colOff>276225</xdr:colOff>
      <xdr:row>16</xdr:row>
      <xdr:rowOff>167640</xdr:rowOff>
    </xdr:to>
    <xdr:pic>
      <xdr:nvPicPr>
        <xdr:cNvPr id="2" name="Picture 1">
          <a:extLst>
            <a:ext uri="{FF2B5EF4-FFF2-40B4-BE49-F238E27FC236}">
              <a16:creationId xmlns:a16="http://schemas.microsoft.com/office/drawing/2014/main" id="{DC1AAE3E-B46B-4D89-AEBC-D5E930B7E89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18300" y="527050"/>
          <a:ext cx="6664325" cy="264414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16</xdr:col>
      <xdr:colOff>0</xdr:colOff>
      <xdr:row>3</xdr:row>
      <xdr:rowOff>0</xdr:rowOff>
    </xdr:from>
    <xdr:to>
      <xdr:col>25</xdr:col>
      <xdr:colOff>209550</xdr:colOff>
      <xdr:row>41</xdr:row>
      <xdr:rowOff>19050</xdr:rowOff>
    </xdr:to>
    <xdr:pic>
      <xdr:nvPicPr>
        <xdr:cNvPr id="4" name="Picture 3">
          <a:extLst>
            <a:ext uri="{FF2B5EF4-FFF2-40B4-BE49-F238E27FC236}">
              <a16:creationId xmlns:a16="http://schemas.microsoft.com/office/drawing/2014/main" id="{E4D4E4DC-8179-4E30-8545-3993279988E8}"/>
            </a:ext>
            <a:ext uri="{147F2762-F138-4A5C-976F-8EAC2B608ADB}">
              <a16:predDERef xmlns:a16="http://schemas.microsoft.com/office/drawing/2014/main" pred="{68DB9BEF-297D-4F3C-8831-09071BFBBFF7}"/>
            </a:ext>
          </a:extLst>
        </xdr:cNvPr>
        <xdr:cNvPicPr>
          <a:picLocks noChangeAspect="1"/>
        </xdr:cNvPicPr>
      </xdr:nvPicPr>
      <xdr:blipFill>
        <a:blip xmlns:r="http://schemas.openxmlformats.org/officeDocument/2006/relationships" r:embed="rId1"/>
        <a:stretch>
          <a:fillRect/>
        </a:stretch>
      </xdr:blipFill>
      <xdr:spPr>
        <a:xfrm>
          <a:off x="9753600" y="600075"/>
          <a:ext cx="5695950" cy="72961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55</xdr:row>
      <xdr:rowOff>0</xdr:rowOff>
    </xdr:from>
    <xdr:to>
      <xdr:col>8</xdr:col>
      <xdr:colOff>36214</xdr:colOff>
      <xdr:row>69</xdr:row>
      <xdr:rowOff>77675</xdr:rowOff>
    </xdr:to>
    <xdr:graphicFrame macro="">
      <xdr:nvGraphicFramePr>
        <xdr:cNvPr id="2" name="Chart 1">
          <a:extLst>
            <a:ext uri="{FF2B5EF4-FFF2-40B4-BE49-F238E27FC236}">
              <a16:creationId xmlns:a16="http://schemas.microsoft.com/office/drawing/2014/main" id="{245720BB-3ED3-4BEC-9389-D0CF1C0C57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CSPS%20Legislative%20Finance\Offsite%20Levy\2022%20Projection\Projection%20model\Libraries\Summary_table_Library_July17_V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vt__table"/>
      <sheetName val="Timming of Facilities"/>
      <sheetName val="allTZs"/>
      <sheetName val="TZ_level_benefit_share"/>
      <sheetName val="Summary table _cost_ben_share"/>
    </sheetNames>
    <sheetDataSet>
      <sheetData sheetId="0"/>
      <sheetData sheetId="1"/>
      <sheetData sheetId="2">
        <row r="1">
          <cell r="B1" t="str">
            <v>TZ1919</v>
          </cell>
          <cell r="C1" t="str">
            <v>Greenfield</v>
          </cell>
          <cell r="D1" t="str">
            <v>Arenas</v>
          </cell>
          <cell r="E1" t="str">
            <v>Athletic Parks</v>
          </cell>
          <cell r="F1" t="str">
            <v>Aquatic &amp; Fitness Centres</v>
          </cell>
          <cell r="G1" t="str">
            <v>Fieldhouses</v>
          </cell>
          <cell r="H1" t="str">
            <v>Municipali</v>
          </cell>
          <cell r="I1" t="str">
            <v>City_Regio</v>
          </cell>
          <cell r="J1" t="str">
            <v>DS_pop2018</v>
          </cell>
          <cell r="K1" t="str">
            <v>DS_pop2024</v>
          </cell>
          <cell r="L1" t="str">
            <v>DS_pop2029</v>
          </cell>
          <cell r="M1" t="str">
            <v>DS_pop2034</v>
          </cell>
          <cell r="N1" t="str">
            <v>DS_pop2039</v>
          </cell>
          <cell r="O1" t="str">
            <v>DS_pop2049</v>
          </cell>
          <cell r="P1" t="str">
            <v>DS_pop2059</v>
          </cell>
          <cell r="Q1" t="str">
            <v>DS_pop2069</v>
          </cell>
          <cell r="R1" t="str">
            <v>DS_pop2076</v>
          </cell>
          <cell r="S1" t="str">
            <v>Library</v>
          </cell>
          <cell r="T1" t="str">
            <v>Status</v>
          </cell>
          <cell r="U1" t="str">
            <v>FID_3</v>
          </cell>
          <cell r="V1" t="str">
            <v>NAME</v>
          </cell>
          <cell r="W1" t="str">
            <v>STATUS_1</v>
          </cell>
          <cell r="X1" t="str">
            <v>PLAN_TYPE</v>
          </cell>
          <cell r="Y1" t="str">
            <v>LIVELINK_K</v>
          </cell>
        </row>
        <row r="2">
          <cell r="B2">
            <v>101</v>
          </cell>
          <cell r="C2">
            <v>0</v>
          </cell>
          <cell r="D2">
            <v>0</v>
          </cell>
          <cell r="E2">
            <v>0</v>
          </cell>
          <cell r="F2">
            <v>0</v>
          </cell>
          <cell r="G2">
            <v>0</v>
          </cell>
          <cell r="H2" t="str">
            <v>Calgary</v>
          </cell>
          <cell r="I2" t="str">
            <v>City</v>
          </cell>
          <cell r="J2">
            <v>0</v>
          </cell>
          <cell r="K2">
            <v>0</v>
          </cell>
          <cell r="L2">
            <v>0</v>
          </cell>
          <cell r="M2">
            <v>0</v>
          </cell>
          <cell r="N2">
            <v>0</v>
          </cell>
          <cell r="O2">
            <v>0</v>
          </cell>
          <cell r="P2">
            <v>0</v>
          </cell>
          <cell r="Q2">
            <v>0</v>
          </cell>
          <cell r="R2">
            <v>0</v>
          </cell>
          <cell r="U2">
            <v>0</v>
          </cell>
          <cell r="X2" t="str">
            <v>Buildout</v>
          </cell>
        </row>
        <row r="3">
          <cell r="B3">
            <v>102</v>
          </cell>
          <cell r="C3">
            <v>0</v>
          </cell>
          <cell r="D3">
            <v>0</v>
          </cell>
          <cell r="E3">
            <v>0</v>
          </cell>
          <cell r="F3">
            <v>0</v>
          </cell>
          <cell r="G3">
            <v>0</v>
          </cell>
          <cell r="H3" t="str">
            <v>Calgary</v>
          </cell>
          <cell r="I3" t="str">
            <v>City</v>
          </cell>
          <cell r="J3">
            <v>2756.99999996</v>
          </cell>
          <cell r="K3">
            <v>3026.5839958800002</v>
          </cell>
          <cell r="L3">
            <v>3321.4915296499998</v>
          </cell>
          <cell r="M3">
            <v>3564.0661800100002</v>
          </cell>
          <cell r="N3">
            <v>3740.50446216</v>
          </cell>
          <cell r="O3">
            <v>3661.5949850000002</v>
          </cell>
          <cell r="P3">
            <v>3601.0745943400002</v>
          </cell>
          <cell r="Q3">
            <v>3400.2143486599998</v>
          </cell>
          <cell r="R3">
            <v>3116.9105436700002</v>
          </cell>
          <cell r="U3">
            <v>0</v>
          </cell>
          <cell r="X3" t="str">
            <v>Buildout</v>
          </cell>
        </row>
        <row r="4">
          <cell r="B4">
            <v>103</v>
          </cell>
          <cell r="C4">
            <v>0</v>
          </cell>
          <cell r="D4">
            <v>0</v>
          </cell>
          <cell r="E4">
            <v>0</v>
          </cell>
          <cell r="F4">
            <v>0</v>
          </cell>
          <cell r="G4">
            <v>0</v>
          </cell>
          <cell r="H4" t="str">
            <v>Calgary</v>
          </cell>
          <cell r="I4" t="str">
            <v>City</v>
          </cell>
          <cell r="J4">
            <v>1164.0000000099999</v>
          </cell>
          <cell r="K4">
            <v>1289.96596161</v>
          </cell>
          <cell r="L4">
            <v>1415.6590469099999</v>
          </cell>
          <cell r="M4">
            <v>1519.04723719</v>
          </cell>
          <cell r="N4">
            <v>1592.6154688900001</v>
          </cell>
          <cell r="O4">
            <v>1534.8548733499999</v>
          </cell>
          <cell r="P4">
            <v>1481.5607292</v>
          </cell>
          <cell r="Q4">
            <v>1368.9915587800001</v>
          </cell>
          <cell r="R4">
            <v>1230.54245332</v>
          </cell>
          <cell r="U4">
            <v>0</v>
          </cell>
          <cell r="X4" t="str">
            <v>Buildout</v>
          </cell>
        </row>
        <row r="5">
          <cell r="B5">
            <v>104</v>
          </cell>
          <cell r="C5">
            <v>0</v>
          </cell>
          <cell r="D5">
            <v>0</v>
          </cell>
          <cell r="E5">
            <v>0</v>
          </cell>
          <cell r="F5">
            <v>0</v>
          </cell>
          <cell r="G5">
            <v>0</v>
          </cell>
          <cell r="H5" t="str">
            <v>Calgary</v>
          </cell>
          <cell r="I5" t="str">
            <v>City</v>
          </cell>
          <cell r="J5">
            <v>2005.99999998</v>
          </cell>
          <cell r="K5">
            <v>2448.4358141900002</v>
          </cell>
          <cell r="L5">
            <v>2687.0091260600002</v>
          </cell>
          <cell r="M5">
            <v>2883.2463566400002</v>
          </cell>
          <cell r="N5">
            <v>3022.8834468099999</v>
          </cell>
          <cell r="O5">
            <v>2913.2502354799999</v>
          </cell>
          <cell r="P5">
            <v>2812.0946275199999</v>
          </cell>
          <cell r="Q5">
            <v>2598.43132427</v>
          </cell>
          <cell r="R5">
            <v>2335.6462907199998</v>
          </cell>
          <cell r="U5">
            <v>0</v>
          </cell>
          <cell r="X5" t="str">
            <v>Buildout</v>
          </cell>
        </row>
        <row r="6">
          <cell r="B6">
            <v>105</v>
          </cell>
          <cell r="C6">
            <v>0</v>
          </cell>
          <cell r="D6">
            <v>0</v>
          </cell>
          <cell r="E6">
            <v>0</v>
          </cell>
          <cell r="F6">
            <v>0</v>
          </cell>
          <cell r="G6">
            <v>0</v>
          </cell>
          <cell r="H6" t="str">
            <v>Calgary</v>
          </cell>
          <cell r="I6" t="str">
            <v>City</v>
          </cell>
          <cell r="J6">
            <v>2610</v>
          </cell>
          <cell r="K6">
            <v>2900.5216103900002</v>
          </cell>
          <cell r="L6">
            <v>3183.1457424</v>
          </cell>
          <cell r="M6">
            <v>3415.6167448800002</v>
          </cell>
          <cell r="N6">
            <v>3581.0368044299998</v>
          </cell>
          <cell r="O6">
            <v>3451.1606217399999</v>
          </cell>
          <cell r="P6">
            <v>3331.3273696900001</v>
          </cell>
          <cell r="Q6">
            <v>3078.21269777</v>
          </cell>
          <cell r="R6">
            <v>2766.9063266399999</v>
          </cell>
          <cell r="U6">
            <v>0</v>
          </cell>
          <cell r="X6" t="str">
            <v>Buildout</v>
          </cell>
        </row>
        <row r="7">
          <cell r="B7">
            <v>106</v>
          </cell>
          <cell r="C7">
            <v>0</v>
          </cell>
          <cell r="D7">
            <v>0</v>
          </cell>
          <cell r="E7">
            <v>0</v>
          </cell>
          <cell r="F7">
            <v>0</v>
          </cell>
          <cell r="G7">
            <v>0</v>
          </cell>
          <cell r="H7" t="str">
            <v>Calgary</v>
          </cell>
          <cell r="I7" t="str">
            <v>City</v>
          </cell>
          <cell r="J7">
            <v>0</v>
          </cell>
          <cell r="K7">
            <v>0</v>
          </cell>
          <cell r="L7">
            <v>0</v>
          </cell>
          <cell r="M7">
            <v>0</v>
          </cell>
          <cell r="N7">
            <v>0</v>
          </cell>
          <cell r="O7">
            <v>0</v>
          </cell>
          <cell r="P7">
            <v>0</v>
          </cell>
          <cell r="Q7">
            <v>0</v>
          </cell>
          <cell r="R7">
            <v>0</v>
          </cell>
          <cell r="U7">
            <v>0</v>
          </cell>
          <cell r="X7" t="str">
            <v>Buildout</v>
          </cell>
        </row>
        <row r="8">
          <cell r="B8">
            <v>107</v>
          </cell>
          <cell r="C8">
            <v>0</v>
          </cell>
          <cell r="D8">
            <v>0</v>
          </cell>
          <cell r="E8">
            <v>0</v>
          </cell>
          <cell r="F8">
            <v>0</v>
          </cell>
          <cell r="G8">
            <v>0</v>
          </cell>
          <cell r="H8" t="str">
            <v>Calgary</v>
          </cell>
          <cell r="I8" t="str">
            <v>City</v>
          </cell>
          <cell r="J8">
            <v>203.000000005</v>
          </cell>
          <cell r="K8">
            <v>199.96102512600001</v>
          </cell>
          <cell r="L8">
            <v>219.44504165500001</v>
          </cell>
          <cell r="M8">
            <v>235.47151762199999</v>
          </cell>
          <cell r="N8">
            <v>253.48136411499999</v>
          </cell>
          <cell r="O8">
            <v>361.96911256200002</v>
          </cell>
          <cell r="P8">
            <v>546.43736778899995</v>
          </cell>
          <cell r="Q8">
            <v>820.75004480999996</v>
          </cell>
          <cell r="R8">
            <v>1086.0384178500001</v>
          </cell>
          <cell r="U8">
            <v>0</v>
          </cell>
          <cell r="X8" t="str">
            <v>Buildout</v>
          </cell>
        </row>
        <row r="9">
          <cell r="B9">
            <v>108</v>
          </cell>
          <cell r="C9">
            <v>0</v>
          </cell>
          <cell r="D9">
            <v>0</v>
          </cell>
          <cell r="E9">
            <v>0</v>
          </cell>
          <cell r="F9">
            <v>0</v>
          </cell>
          <cell r="G9">
            <v>0</v>
          </cell>
          <cell r="H9" t="str">
            <v>Calgary</v>
          </cell>
          <cell r="I9" t="str">
            <v>City</v>
          </cell>
          <cell r="J9">
            <v>594.00000000299997</v>
          </cell>
          <cell r="K9">
            <v>648.78658714999995</v>
          </cell>
          <cell r="L9">
            <v>712.00374961600005</v>
          </cell>
          <cell r="M9">
            <v>764.00269621899997</v>
          </cell>
          <cell r="N9">
            <v>801.00373615000001</v>
          </cell>
          <cell r="O9">
            <v>771.95312484900001</v>
          </cell>
          <cell r="P9">
            <v>886.83618073299999</v>
          </cell>
          <cell r="Q9">
            <v>847.27655356499997</v>
          </cell>
          <cell r="R9">
            <v>777.51306433800005</v>
          </cell>
          <cell r="U9">
            <v>0</v>
          </cell>
          <cell r="X9" t="str">
            <v>Buildout</v>
          </cell>
        </row>
        <row r="10">
          <cell r="B10">
            <v>109</v>
          </cell>
          <cell r="C10">
            <v>0</v>
          </cell>
          <cell r="D10">
            <v>0</v>
          </cell>
          <cell r="E10">
            <v>0</v>
          </cell>
          <cell r="F10">
            <v>0</v>
          </cell>
          <cell r="G10">
            <v>0</v>
          </cell>
          <cell r="H10" t="str">
            <v>Calgary</v>
          </cell>
          <cell r="I10" t="str">
            <v>City</v>
          </cell>
          <cell r="J10">
            <v>263.00000000099999</v>
          </cell>
          <cell r="K10">
            <v>260.81872863799998</v>
          </cell>
          <cell r="L10">
            <v>286.232663446</v>
          </cell>
          <cell r="M10">
            <v>307.13676265100003</v>
          </cell>
          <cell r="N10">
            <v>322.75144727999998</v>
          </cell>
          <cell r="O10">
            <v>322.11230934899999</v>
          </cell>
          <cell r="P10">
            <v>324.15513859599997</v>
          </cell>
          <cell r="Q10">
            <v>349.83287120199998</v>
          </cell>
          <cell r="R10">
            <v>339.75962257600003</v>
          </cell>
          <cell r="U10">
            <v>0</v>
          </cell>
          <cell r="X10" t="str">
            <v>Buildout</v>
          </cell>
        </row>
        <row r="11">
          <cell r="B11">
            <v>110</v>
          </cell>
          <cell r="C11">
            <v>0</v>
          </cell>
          <cell r="D11">
            <v>0</v>
          </cell>
          <cell r="E11">
            <v>0</v>
          </cell>
          <cell r="F11">
            <v>0</v>
          </cell>
          <cell r="G11">
            <v>0</v>
          </cell>
          <cell r="H11" t="str">
            <v>Calgary</v>
          </cell>
          <cell r="I11" t="str">
            <v>City</v>
          </cell>
          <cell r="J11">
            <v>0</v>
          </cell>
          <cell r="K11">
            <v>0</v>
          </cell>
          <cell r="L11">
            <v>0</v>
          </cell>
          <cell r="M11">
            <v>0</v>
          </cell>
          <cell r="N11">
            <v>0</v>
          </cell>
          <cell r="O11">
            <v>0</v>
          </cell>
          <cell r="P11">
            <v>0</v>
          </cell>
          <cell r="Q11">
            <v>0</v>
          </cell>
          <cell r="R11">
            <v>0</v>
          </cell>
          <cell r="U11">
            <v>0</v>
          </cell>
          <cell r="X11" t="str">
            <v>Buildout</v>
          </cell>
        </row>
        <row r="12">
          <cell r="B12">
            <v>111</v>
          </cell>
          <cell r="C12">
            <v>0</v>
          </cell>
          <cell r="D12">
            <v>0</v>
          </cell>
          <cell r="E12">
            <v>0</v>
          </cell>
          <cell r="F12">
            <v>0</v>
          </cell>
          <cell r="G12">
            <v>0</v>
          </cell>
          <cell r="H12" t="str">
            <v>Calgary</v>
          </cell>
          <cell r="I12" t="str">
            <v>City</v>
          </cell>
          <cell r="J12">
            <v>0</v>
          </cell>
          <cell r="K12">
            <v>0</v>
          </cell>
          <cell r="L12">
            <v>0</v>
          </cell>
          <cell r="M12">
            <v>0</v>
          </cell>
          <cell r="N12">
            <v>0</v>
          </cell>
          <cell r="O12">
            <v>0</v>
          </cell>
          <cell r="P12">
            <v>0</v>
          </cell>
          <cell r="Q12">
            <v>0</v>
          </cell>
          <cell r="R12">
            <v>0</v>
          </cell>
          <cell r="U12">
            <v>0</v>
          </cell>
          <cell r="X12" t="str">
            <v>Buildout</v>
          </cell>
        </row>
        <row r="13">
          <cell r="B13">
            <v>112</v>
          </cell>
          <cell r="C13">
            <v>0</v>
          </cell>
          <cell r="D13">
            <v>0</v>
          </cell>
          <cell r="E13">
            <v>0</v>
          </cell>
          <cell r="F13">
            <v>0</v>
          </cell>
          <cell r="G13">
            <v>0</v>
          </cell>
          <cell r="H13" t="str">
            <v>Calgary</v>
          </cell>
          <cell r="I13" t="str">
            <v>City</v>
          </cell>
          <cell r="J13">
            <v>0</v>
          </cell>
          <cell r="K13">
            <v>0</v>
          </cell>
          <cell r="L13">
            <v>0</v>
          </cell>
          <cell r="M13">
            <v>0</v>
          </cell>
          <cell r="N13">
            <v>0</v>
          </cell>
          <cell r="O13">
            <v>0</v>
          </cell>
          <cell r="P13">
            <v>0</v>
          </cell>
          <cell r="Q13">
            <v>0</v>
          </cell>
          <cell r="R13">
            <v>0</v>
          </cell>
          <cell r="U13">
            <v>0</v>
          </cell>
          <cell r="X13" t="str">
            <v>Buildout</v>
          </cell>
        </row>
        <row r="14">
          <cell r="B14">
            <v>113</v>
          </cell>
          <cell r="C14">
            <v>0</v>
          </cell>
          <cell r="D14">
            <v>0</v>
          </cell>
          <cell r="E14">
            <v>0</v>
          </cell>
          <cell r="F14">
            <v>0</v>
          </cell>
          <cell r="G14">
            <v>0</v>
          </cell>
          <cell r="H14" t="str">
            <v>Calgary</v>
          </cell>
          <cell r="I14" t="str">
            <v>City</v>
          </cell>
          <cell r="J14">
            <v>440.00000000199998</v>
          </cell>
          <cell r="K14">
            <v>497.72907357399998</v>
          </cell>
          <cell r="L14">
            <v>546.22733224800004</v>
          </cell>
          <cell r="M14">
            <v>586.11932145100002</v>
          </cell>
          <cell r="N14">
            <v>614.505378909</v>
          </cell>
          <cell r="O14">
            <v>592.21864540199999</v>
          </cell>
          <cell r="P14">
            <v>571.65527744500002</v>
          </cell>
          <cell r="Q14">
            <v>528.22083795499998</v>
          </cell>
          <cell r="R14">
            <v>474.80071140199999</v>
          </cell>
          <cell r="U14">
            <v>0</v>
          </cell>
          <cell r="X14" t="str">
            <v>Buildout</v>
          </cell>
        </row>
        <row r="15">
          <cell r="B15">
            <v>114</v>
          </cell>
          <cell r="C15">
            <v>0</v>
          </cell>
          <cell r="D15">
            <v>0</v>
          </cell>
          <cell r="E15">
            <v>0</v>
          </cell>
          <cell r="F15">
            <v>0</v>
          </cell>
          <cell r="G15">
            <v>0</v>
          </cell>
          <cell r="H15" t="str">
            <v>Calgary</v>
          </cell>
          <cell r="I15" t="str">
            <v>City</v>
          </cell>
          <cell r="J15">
            <v>1605.0000000299999</v>
          </cell>
          <cell r="K15">
            <v>2145.6775195099999</v>
          </cell>
          <cell r="L15">
            <v>2354.35603623</v>
          </cell>
          <cell r="M15">
            <v>2525.9009310900001</v>
          </cell>
          <cell r="N15">
            <v>2662.5741915600001</v>
          </cell>
          <cell r="O15">
            <v>2725.43872921</v>
          </cell>
          <cell r="P15">
            <v>2825.0520221900001</v>
          </cell>
          <cell r="Q15">
            <v>2832.1385544499999</v>
          </cell>
          <cell r="R15">
            <v>2736.84858755</v>
          </cell>
          <cell r="U15">
            <v>0</v>
          </cell>
          <cell r="X15" t="str">
            <v>Buildout</v>
          </cell>
        </row>
        <row r="16">
          <cell r="B16">
            <v>115</v>
          </cell>
          <cell r="C16">
            <v>0</v>
          </cell>
          <cell r="D16">
            <v>0</v>
          </cell>
          <cell r="E16">
            <v>0</v>
          </cell>
          <cell r="F16">
            <v>0</v>
          </cell>
          <cell r="G16">
            <v>0</v>
          </cell>
          <cell r="H16" t="str">
            <v>Calgary</v>
          </cell>
          <cell r="I16" t="str">
            <v>City</v>
          </cell>
          <cell r="J16">
            <v>1769.9999999900001</v>
          </cell>
          <cell r="K16">
            <v>2259.5209454599999</v>
          </cell>
          <cell r="L16">
            <v>2479.2713392800001</v>
          </cell>
          <cell r="M16">
            <v>2659.9179089999998</v>
          </cell>
          <cell r="N16">
            <v>2788.4166580599999</v>
          </cell>
          <cell r="O16">
            <v>2686.9240660999999</v>
          </cell>
          <cell r="P16">
            <v>2593.2819162999999</v>
          </cell>
          <cell r="Q16">
            <v>2395.7579014600001</v>
          </cell>
          <cell r="R16">
            <v>2153.2655052</v>
          </cell>
          <cell r="U16">
            <v>0</v>
          </cell>
          <cell r="X16" t="str">
            <v>Buildout</v>
          </cell>
        </row>
        <row r="17">
          <cell r="B17">
            <v>116</v>
          </cell>
          <cell r="C17">
            <v>0</v>
          </cell>
          <cell r="D17">
            <v>0</v>
          </cell>
          <cell r="E17">
            <v>0</v>
          </cell>
          <cell r="F17">
            <v>0</v>
          </cell>
          <cell r="G17">
            <v>0</v>
          </cell>
          <cell r="H17" t="str">
            <v>Calgary</v>
          </cell>
          <cell r="I17" t="str">
            <v>City</v>
          </cell>
          <cell r="J17">
            <v>60.000000002999997</v>
          </cell>
          <cell r="K17">
            <v>54.910969091200002</v>
          </cell>
          <cell r="L17">
            <v>60.220915961400003</v>
          </cell>
          <cell r="M17">
            <v>64.578055046000003</v>
          </cell>
          <cell r="N17">
            <v>68.589531522499996</v>
          </cell>
          <cell r="O17">
            <v>76.484839893300006</v>
          </cell>
          <cell r="P17">
            <v>87.541393204000002</v>
          </cell>
          <cell r="Q17">
            <v>97.9700004173</v>
          </cell>
          <cell r="R17">
            <v>103.73328413</v>
          </cell>
          <cell r="U17">
            <v>0</v>
          </cell>
          <cell r="X17" t="str">
            <v>Buildout</v>
          </cell>
        </row>
        <row r="18">
          <cell r="B18">
            <v>117</v>
          </cell>
          <cell r="C18">
            <v>0</v>
          </cell>
          <cell r="D18">
            <v>0</v>
          </cell>
          <cell r="E18">
            <v>0</v>
          </cell>
          <cell r="F18">
            <v>0</v>
          </cell>
          <cell r="G18">
            <v>0</v>
          </cell>
          <cell r="H18" t="str">
            <v>Calgary</v>
          </cell>
          <cell r="I18" t="str">
            <v>City</v>
          </cell>
          <cell r="J18">
            <v>0</v>
          </cell>
          <cell r="K18">
            <v>0</v>
          </cell>
          <cell r="L18">
            <v>0</v>
          </cell>
          <cell r="M18">
            <v>0</v>
          </cell>
          <cell r="N18">
            <v>0</v>
          </cell>
          <cell r="O18">
            <v>0</v>
          </cell>
          <cell r="P18">
            <v>0</v>
          </cell>
          <cell r="Q18">
            <v>0</v>
          </cell>
          <cell r="R18">
            <v>0</v>
          </cell>
          <cell r="U18">
            <v>0</v>
          </cell>
          <cell r="X18" t="str">
            <v>Buildout</v>
          </cell>
        </row>
        <row r="19">
          <cell r="B19">
            <v>118</v>
          </cell>
          <cell r="C19">
            <v>0</v>
          </cell>
          <cell r="D19">
            <v>0</v>
          </cell>
          <cell r="E19">
            <v>0</v>
          </cell>
          <cell r="F19">
            <v>0</v>
          </cell>
          <cell r="G19">
            <v>0</v>
          </cell>
          <cell r="H19" t="str">
            <v>Calgary</v>
          </cell>
          <cell r="I19" t="str">
            <v>City</v>
          </cell>
          <cell r="J19">
            <v>0</v>
          </cell>
          <cell r="K19">
            <v>0</v>
          </cell>
          <cell r="L19">
            <v>0</v>
          </cell>
          <cell r="M19">
            <v>0</v>
          </cell>
          <cell r="N19">
            <v>0</v>
          </cell>
          <cell r="O19">
            <v>0</v>
          </cell>
          <cell r="P19">
            <v>0</v>
          </cell>
          <cell r="Q19">
            <v>0</v>
          </cell>
          <cell r="R19">
            <v>0</v>
          </cell>
          <cell r="U19">
            <v>0</v>
          </cell>
          <cell r="X19" t="str">
            <v>Buildout</v>
          </cell>
        </row>
        <row r="20">
          <cell r="B20">
            <v>119</v>
          </cell>
          <cell r="C20">
            <v>0</v>
          </cell>
          <cell r="D20">
            <v>0</v>
          </cell>
          <cell r="E20">
            <v>0</v>
          </cell>
          <cell r="F20">
            <v>0</v>
          </cell>
          <cell r="G20">
            <v>0</v>
          </cell>
          <cell r="H20" t="str">
            <v>Calgary</v>
          </cell>
          <cell r="I20" t="str">
            <v>City</v>
          </cell>
          <cell r="J20">
            <v>0</v>
          </cell>
          <cell r="K20">
            <v>0</v>
          </cell>
          <cell r="L20">
            <v>0</v>
          </cell>
          <cell r="M20">
            <v>0</v>
          </cell>
          <cell r="N20">
            <v>0</v>
          </cell>
          <cell r="O20">
            <v>0</v>
          </cell>
          <cell r="P20">
            <v>0</v>
          </cell>
          <cell r="Q20">
            <v>0</v>
          </cell>
          <cell r="R20">
            <v>0</v>
          </cell>
          <cell r="U20">
            <v>0</v>
          </cell>
          <cell r="X20" t="str">
            <v>Buildout</v>
          </cell>
        </row>
        <row r="21">
          <cell r="B21">
            <v>120</v>
          </cell>
          <cell r="C21">
            <v>0</v>
          </cell>
          <cell r="D21">
            <v>0</v>
          </cell>
          <cell r="E21">
            <v>0</v>
          </cell>
          <cell r="F21">
            <v>0</v>
          </cell>
          <cell r="G21">
            <v>0</v>
          </cell>
          <cell r="H21" t="str">
            <v>Calgary</v>
          </cell>
          <cell r="I21" t="str">
            <v>City</v>
          </cell>
          <cell r="J21">
            <v>86.999999998000007</v>
          </cell>
          <cell r="K21">
            <v>80.232509583300001</v>
          </cell>
          <cell r="L21">
            <v>88.0355465727</v>
          </cell>
          <cell r="M21">
            <v>94.450060004799994</v>
          </cell>
          <cell r="N21">
            <v>99.012875354299993</v>
          </cell>
          <cell r="O21">
            <v>95.409011642600007</v>
          </cell>
          <cell r="P21">
            <v>92.083906593199998</v>
          </cell>
          <cell r="Q21">
            <v>85.070097977299994</v>
          </cell>
          <cell r="R21">
            <v>76.459523391399998</v>
          </cell>
          <cell r="U21">
            <v>0</v>
          </cell>
          <cell r="X21" t="str">
            <v>Buildout</v>
          </cell>
        </row>
        <row r="22">
          <cell r="B22">
            <v>121</v>
          </cell>
          <cell r="C22">
            <v>0</v>
          </cell>
          <cell r="D22">
            <v>0</v>
          </cell>
          <cell r="E22">
            <v>0</v>
          </cell>
          <cell r="F22">
            <v>0</v>
          </cell>
          <cell r="G22">
            <v>0</v>
          </cell>
          <cell r="H22" t="str">
            <v>Calgary</v>
          </cell>
          <cell r="I22" t="str">
            <v>City</v>
          </cell>
          <cell r="J22">
            <v>0</v>
          </cell>
          <cell r="K22">
            <v>0</v>
          </cell>
          <cell r="L22">
            <v>0</v>
          </cell>
          <cell r="M22">
            <v>0</v>
          </cell>
          <cell r="N22">
            <v>0</v>
          </cell>
          <cell r="O22">
            <v>0</v>
          </cell>
          <cell r="P22">
            <v>0</v>
          </cell>
          <cell r="Q22">
            <v>0</v>
          </cell>
          <cell r="R22">
            <v>0</v>
          </cell>
          <cell r="U22">
            <v>0</v>
          </cell>
          <cell r="X22" t="str">
            <v>Buildout</v>
          </cell>
        </row>
        <row r="23">
          <cell r="B23">
            <v>122</v>
          </cell>
          <cell r="C23">
            <v>0</v>
          </cell>
          <cell r="D23">
            <v>0</v>
          </cell>
          <cell r="E23">
            <v>0</v>
          </cell>
          <cell r="F23">
            <v>0</v>
          </cell>
          <cell r="G23">
            <v>0</v>
          </cell>
          <cell r="H23" t="str">
            <v>Calgary</v>
          </cell>
          <cell r="I23" t="str">
            <v>City</v>
          </cell>
          <cell r="J23">
            <v>0</v>
          </cell>
          <cell r="K23">
            <v>0</v>
          </cell>
          <cell r="L23">
            <v>0</v>
          </cell>
          <cell r="M23">
            <v>0</v>
          </cell>
          <cell r="N23">
            <v>0</v>
          </cell>
          <cell r="O23">
            <v>0</v>
          </cell>
          <cell r="P23">
            <v>0</v>
          </cell>
          <cell r="Q23">
            <v>0</v>
          </cell>
          <cell r="R23">
            <v>0</v>
          </cell>
          <cell r="U23">
            <v>0</v>
          </cell>
          <cell r="X23" t="str">
            <v>Buildout</v>
          </cell>
        </row>
        <row r="24">
          <cell r="B24">
            <v>123</v>
          </cell>
          <cell r="C24">
            <v>0</v>
          </cell>
          <cell r="D24">
            <v>0</v>
          </cell>
          <cell r="E24">
            <v>0</v>
          </cell>
          <cell r="F24">
            <v>0</v>
          </cell>
          <cell r="G24">
            <v>0</v>
          </cell>
          <cell r="H24" t="str">
            <v>Calgary</v>
          </cell>
          <cell r="I24" t="str">
            <v>City</v>
          </cell>
          <cell r="J24">
            <v>16.999999999</v>
          </cell>
          <cell r="K24">
            <v>0</v>
          </cell>
          <cell r="L24">
            <v>0</v>
          </cell>
          <cell r="M24">
            <v>0</v>
          </cell>
          <cell r="N24">
            <v>0</v>
          </cell>
          <cell r="O24">
            <v>0</v>
          </cell>
          <cell r="P24">
            <v>0</v>
          </cell>
          <cell r="Q24">
            <v>0</v>
          </cell>
          <cell r="R24">
            <v>0</v>
          </cell>
          <cell r="U24">
            <v>0</v>
          </cell>
          <cell r="X24" t="str">
            <v>Buildout</v>
          </cell>
        </row>
        <row r="25">
          <cell r="B25">
            <v>124</v>
          </cell>
          <cell r="C25">
            <v>0</v>
          </cell>
          <cell r="D25">
            <v>0</v>
          </cell>
          <cell r="E25">
            <v>0</v>
          </cell>
          <cell r="F25">
            <v>0</v>
          </cell>
          <cell r="G25">
            <v>0</v>
          </cell>
          <cell r="H25" t="str">
            <v>Calgary</v>
          </cell>
          <cell r="I25" t="str">
            <v>City</v>
          </cell>
          <cell r="J25">
            <v>406.00000000599999</v>
          </cell>
          <cell r="K25">
            <v>419.59434080199998</v>
          </cell>
          <cell r="L25">
            <v>460.40211563499997</v>
          </cell>
          <cell r="M25">
            <v>493.948287795</v>
          </cell>
          <cell r="N25">
            <v>517.81057960500004</v>
          </cell>
          <cell r="O25">
            <v>498.96334694500001</v>
          </cell>
          <cell r="P25">
            <v>553.72030094900003</v>
          </cell>
          <cell r="Q25">
            <v>536.79527042699999</v>
          </cell>
          <cell r="R25">
            <v>493.53205252800001</v>
          </cell>
          <cell r="U25">
            <v>0</v>
          </cell>
          <cell r="X25" t="str">
            <v>Buildout</v>
          </cell>
        </row>
        <row r="26">
          <cell r="B26">
            <v>125</v>
          </cell>
          <cell r="C26">
            <v>0</v>
          </cell>
          <cell r="D26">
            <v>0</v>
          </cell>
          <cell r="E26">
            <v>0</v>
          </cell>
          <cell r="F26">
            <v>0</v>
          </cell>
          <cell r="G26">
            <v>0</v>
          </cell>
          <cell r="H26" t="str">
            <v>Calgary</v>
          </cell>
          <cell r="I26" t="str">
            <v>City</v>
          </cell>
          <cell r="J26">
            <v>588.00000000199998</v>
          </cell>
          <cell r="K26">
            <v>590.901590887</v>
          </cell>
          <cell r="L26">
            <v>648.36990409400005</v>
          </cell>
          <cell r="M26">
            <v>695.61192929499998</v>
          </cell>
          <cell r="N26">
            <v>733.78495198799999</v>
          </cell>
          <cell r="O26">
            <v>777.35443356500002</v>
          </cell>
          <cell r="P26">
            <v>839.093395536</v>
          </cell>
          <cell r="Q26">
            <v>921.57123254500004</v>
          </cell>
          <cell r="R26">
            <v>937.85410332699996</v>
          </cell>
          <cell r="U26">
            <v>0</v>
          </cell>
          <cell r="X26" t="str">
            <v>Buildout</v>
          </cell>
        </row>
        <row r="27">
          <cell r="B27">
            <v>126</v>
          </cell>
          <cell r="C27">
            <v>0</v>
          </cell>
          <cell r="D27">
            <v>0</v>
          </cell>
          <cell r="E27">
            <v>0</v>
          </cell>
          <cell r="F27">
            <v>0</v>
          </cell>
          <cell r="G27">
            <v>0</v>
          </cell>
          <cell r="H27" t="str">
            <v>Calgary</v>
          </cell>
          <cell r="I27" t="str">
            <v>City</v>
          </cell>
          <cell r="J27">
            <v>237.00000000200001</v>
          </cell>
          <cell r="K27">
            <v>230.93952091400001</v>
          </cell>
          <cell r="L27">
            <v>253.399614039</v>
          </cell>
          <cell r="M27">
            <v>271.86301104400002</v>
          </cell>
          <cell r="N27">
            <v>284.99652032199998</v>
          </cell>
          <cell r="O27">
            <v>274.62323712099999</v>
          </cell>
          <cell r="P27">
            <v>304.76078547700001</v>
          </cell>
          <cell r="Q27">
            <v>295.44545855699999</v>
          </cell>
          <cell r="R27">
            <v>271.63392000900001</v>
          </cell>
          <cell r="U27">
            <v>0</v>
          </cell>
          <cell r="X27" t="str">
            <v>Buildout</v>
          </cell>
        </row>
        <row r="28">
          <cell r="B28">
            <v>127</v>
          </cell>
          <cell r="C28">
            <v>0</v>
          </cell>
          <cell r="D28">
            <v>0</v>
          </cell>
          <cell r="E28">
            <v>0</v>
          </cell>
          <cell r="F28">
            <v>0</v>
          </cell>
          <cell r="G28">
            <v>0</v>
          </cell>
          <cell r="H28" t="str">
            <v>Calgary</v>
          </cell>
          <cell r="I28" t="str">
            <v>City</v>
          </cell>
          <cell r="J28">
            <v>1222.00000002</v>
          </cell>
          <cell r="K28">
            <v>1397.5635789200001</v>
          </cell>
          <cell r="L28">
            <v>1533.4840478000001</v>
          </cell>
          <cell r="M28">
            <v>1645.2179382500001</v>
          </cell>
          <cell r="N28">
            <v>1737.10828924</v>
          </cell>
          <cell r="O28">
            <v>1866.0706333600001</v>
          </cell>
          <cell r="P28">
            <v>2047.1518498800001</v>
          </cell>
          <cell r="Q28">
            <v>2186.9377649600001</v>
          </cell>
          <cell r="R28">
            <v>2228.93776411</v>
          </cell>
          <cell r="U28">
            <v>0</v>
          </cell>
          <cell r="X28" t="str">
            <v>Buildout</v>
          </cell>
        </row>
        <row r="29">
          <cell r="B29">
            <v>128</v>
          </cell>
          <cell r="C29">
            <v>0</v>
          </cell>
          <cell r="D29">
            <v>0</v>
          </cell>
          <cell r="E29">
            <v>0</v>
          </cell>
          <cell r="F29">
            <v>0</v>
          </cell>
          <cell r="G29">
            <v>0</v>
          </cell>
          <cell r="H29" t="str">
            <v>Calgary</v>
          </cell>
          <cell r="I29" t="str">
            <v>City</v>
          </cell>
          <cell r="J29">
            <v>1832.9999999900001</v>
          </cell>
          <cell r="K29">
            <v>2316.9847700599998</v>
          </cell>
          <cell r="L29">
            <v>2542.3238254799999</v>
          </cell>
          <cell r="M29">
            <v>2727.5645734999998</v>
          </cell>
          <cell r="N29">
            <v>2910.1269798799999</v>
          </cell>
          <cell r="O29">
            <v>3077.1163226799999</v>
          </cell>
          <cell r="P29">
            <v>3305.8895257700001</v>
          </cell>
          <cell r="Q29">
            <v>3448.6425107300001</v>
          </cell>
          <cell r="R29">
            <v>3448.87943907</v>
          </cell>
          <cell r="U29">
            <v>0</v>
          </cell>
          <cell r="X29" t="str">
            <v>Buildout</v>
          </cell>
        </row>
        <row r="30">
          <cell r="B30">
            <v>129</v>
          </cell>
          <cell r="C30">
            <v>0</v>
          </cell>
          <cell r="D30">
            <v>0</v>
          </cell>
          <cell r="E30">
            <v>0</v>
          </cell>
          <cell r="F30">
            <v>0</v>
          </cell>
          <cell r="G30">
            <v>0</v>
          </cell>
          <cell r="H30" t="str">
            <v>Calgary</v>
          </cell>
          <cell r="I30" t="str">
            <v>City</v>
          </cell>
          <cell r="J30">
            <v>0</v>
          </cell>
          <cell r="K30">
            <v>0</v>
          </cell>
          <cell r="L30">
            <v>0</v>
          </cell>
          <cell r="M30">
            <v>0</v>
          </cell>
          <cell r="N30">
            <v>0</v>
          </cell>
          <cell r="O30">
            <v>0</v>
          </cell>
          <cell r="P30">
            <v>0</v>
          </cell>
          <cell r="Q30">
            <v>0</v>
          </cell>
          <cell r="R30">
            <v>0</v>
          </cell>
          <cell r="U30">
            <v>0</v>
          </cell>
          <cell r="X30" t="str">
            <v>Buildout</v>
          </cell>
        </row>
        <row r="31">
          <cell r="B31">
            <v>130</v>
          </cell>
          <cell r="C31">
            <v>0</v>
          </cell>
          <cell r="D31">
            <v>0</v>
          </cell>
          <cell r="E31">
            <v>0</v>
          </cell>
          <cell r="F31">
            <v>0</v>
          </cell>
          <cell r="G31">
            <v>0</v>
          </cell>
          <cell r="H31" t="str">
            <v>Calgary</v>
          </cell>
          <cell r="I31" t="str">
            <v>City</v>
          </cell>
          <cell r="J31">
            <v>255</v>
          </cell>
          <cell r="K31">
            <v>285.15067584500002</v>
          </cell>
          <cell r="L31">
            <v>312.88309108099998</v>
          </cell>
          <cell r="M31">
            <v>335.68061871700002</v>
          </cell>
          <cell r="N31">
            <v>355.44624907899998</v>
          </cell>
          <cell r="O31">
            <v>398.61171931000001</v>
          </cell>
          <cell r="P31">
            <v>493.238102975</v>
          </cell>
          <cell r="Q31">
            <v>602.990487046</v>
          </cell>
          <cell r="R31">
            <v>651.88310735599998</v>
          </cell>
          <cell r="U31">
            <v>0</v>
          </cell>
          <cell r="X31" t="str">
            <v>Buildout</v>
          </cell>
        </row>
        <row r="32">
          <cell r="B32">
            <v>131</v>
          </cell>
          <cell r="C32">
            <v>0</v>
          </cell>
          <cell r="D32">
            <v>0</v>
          </cell>
          <cell r="E32">
            <v>0</v>
          </cell>
          <cell r="F32">
            <v>0</v>
          </cell>
          <cell r="G32">
            <v>0</v>
          </cell>
          <cell r="H32" t="str">
            <v>Calgary</v>
          </cell>
          <cell r="I32" t="str">
            <v>City</v>
          </cell>
          <cell r="J32">
            <v>488</v>
          </cell>
          <cell r="K32">
            <v>506.33218849799999</v>
          </cell>
          <cell r="L32">
            <v>555.57567865500005</v>
          </cell>
          <cell r="M32">
            <v>596.05645976300002</v>
          </cell>
          <cell r="N32">
            <v>638.65583263999997</v>
          </cell>
          <cell r="O32">
            <v>716.27305025700002</v>
          </cell>
          <cell r="P32">
            <v>823.71809625000003</v>
          </cell>
          <cell r="Q32">
            <v>926.35707004999995</v>
          </cell>
          <cell r="R32">
            <v>984.90698147499995</v>
          </cell>
          <cell r="U32">
            <v>0</v>
          </cell>
          <cell r="X32" t="str">
            <v>Buildout</v>
          </cell>
        </row>
        <row r="33">
          <cell r="B33">
            <v>201</v>
          </cell>
          <cell r="C33">
            <v>0</v>
          </cell>
          <cell r="D33">
            <v>0</v>
          </cell>
          <cell r="E33">
            <v>0</v>
          </cell>
          <cell r="F33">
            <v>0</v>
          </cell>
          <cell r="G33">
            <v>0</v>
          </cell>
          <cell r="H33" t="str">
            <v>Calgary</v>
          </cell>
          <cell r="I33" t="str">
            <v>City</v>
          </cell>
          <cell r="J33">
            <v>912.00000001000001</v>
          </cell>
          <cell r="K33">
            <v>1003.99059283</v>
          </cell>
          <cell r="L33">
            <v>1107.7411615399999</v>
          </cell>
          <cell r="M33">
            <v>1189.04201726</v>
          </cell>
          <cell r="N33">
            <v>1262.2463063600001</v>
          </cell>
          <cell r="O33">
            <v>1461.7041271000001</v>
          </cell>
          <cell r="P33">
            <v>1747.52481539</v>
          </cell>
          <cell r="Q33">
            <v>2051.5062351699999</v>
          </cell>
          <cell r="R33">
            <v>2255.0728095300001</v>
          </cell>
          <cell r="U33">
            <v>0</v>
          </cell>
          <cell r="X33" t="str">
            <v>Buildout</v>
          </cell>
        </row>
        <row r="34">
          <cell r="B34">
            <v>202</v>
          </cell>
          <cell r="C34">
            <v>0</v>
          </cell>
          <cell r="D34">
            <v>0</v>
          </cell>
          <cell r="E34">
            <v>0</v>
          </cell>
          <cell r="F34">
            <v>0</v>
          </cell>
          <cell r="G34">
            <v>0</v>
          </cell>
          <cell r="H34" t="str">
            <v>Calgary</v>
          </cell>
          <cell r="I34" t="str">
            <v>City</v>
          </cell>
          <cell r="J34">
            <v>3795.9999999900001</v>
          </cell>
          <cell r="K34">
            <v>4041.9837257700001</v>
          </cell>
          <cell r="L34">
            <v>4435.0880767500003</v>
          </cell>
          <cell r="M34">
            <v>4758.24086498</v>
          </cell>
          <cell r="N34">
            <v>4988.1081081900002</v>
          </cell>
          <cell r="O34">
            <v>4806.5513012900001</v>
          </cell>
          <cell r="P34">
            <v>4639.0378960500002</v>
          </cell>
          <cell r="Q34">
            <v>4285.69359239</v>
          </cell>
          <cell r="R34">
            <v>3851.9068102900001</v>
          </cell>
          <cell r="U34">
            <v>0</v>
          </cell>
          <cell r="X34" t="str">
            <v>Buildout</v>
          </cell>
        </row>
        <row r="35">
          <cell r="B35">
            <v>203</v>
          </cell>
          <cell r="C35">
            <v>0</v>
          </cell>
          <cell r="D35">
            <v>0</v>
          </cell>
          <cell r="E35">
            <v>0</v>
          </cell>
          <cell r="F35">
            <v>0</v>
          </cell>
          <cell r="G35">
            <v>0</v>
          </cell>
          <cell r="H35" t="str">
            <v>Calgary</v>
          </cell>
          <cell r="I35" t="str">
            <v>City</v>
          </cell>
          <cell r="J35">
            <v>3097.9999999900001</v>
          </cell>
          <cell r="K35">
            <v>3266.76420775</v>
          </cell>
          <cell r="L35">
            <v>3584.4743500200002</v>
          </cell>
          <cell r="M35">
            <v>3845.6490687800001</v>
          </cell>
          <cell r="N35">
            <v>4037.3104664500001</v>
          </cell>
          <cell r="O35">
            <v>3977.7893469999999</v>
          </cell>
          <cell r="P35">
            <v>3942.4271699000001</v>
          </cell>
          <cell r="Q35">
            <v>3755.6902085900001</v>
          </cell>
          <cell r="R35">
            <v>3470.5178913899999</v>
          </cell>
          <cell r="U35">
            <v>0</v>
          </cell>
          <cell r="X35" t="str">
            <v>Buildout</v>
          </cell>
        </row>
        <row r="36">
          <cell r="B36">
            <v>204</v>
          </cell>
          <cell r="C36">
            <v>0</v>
          </cell>
          <cell r="D36">
            <v>0</v>
          </cell>
          <cell r="E36">
            <v>0</v>
          </cell>
          <cell r="F36">
            <v>0</v>
          </cell>
          <cell r="G36">
            <v>0</v>
          </cell>
          <cell r="H36" t="str">
            <v>Calgary</v>
          </cell>
          <cell r="I36" t="str">
            <v>City</v>
          </cell>
          <cell r="J36">
            <v>3043.0000000499999</v>
          </cell>
          <cell r="K36">
            <v>3352.41783287</v>
          </cell>
          <cell r="L36">
            <v>3678.4582443099998</v>
          </cell>
          <cell r="M36">
            <v>3946.4808895299998</v>
          </cell>
          <cell r="N36">
            <v>4137.1325837200002</v>
          </cell>
          <cell r="O36">
            <v>3986.5495239000002</v>
          </cell>
          <cell r="P36">
            <v>3847.6140493900002</v>
          </cell>
          <cell r="Q36">
            <v>3554.55058732</v>
          </cell>
          <cell r="R36">
            <v>3194.7682025399999</v>
          </cell>
          <cell r="U36">
            <v>0</v>
          </cell>
          <cell r="X36" t="str">
            <v>Buildout</v>
          </cell>
        </row>
        <row r="37">
          <cell r="B37">
            <v>205</v>
          </cell>
          <cell r="C37">
            <v>0</v>
          </cell>
          <cell r="D37">
            <v>0</v>
          </cell>
          <cell r="E37">
            <v>0</v>
          </cell>
          <cell r="F37">
            <v>0</v>
          </cell>
          <cell r="G37">
            <v>0</v>
          </cell>
          <cell r="H37" t="str">
            <v>Calgary</v>
          </cell>
          <cell r="I37" t="str">
            <v>City</v>
          </cell>
          <cell r="J37">
            <v>513.00000000199998</v>
          </cell>
          <cell r="K37">
            <v>828.34645009300004</v>
          </cell>
          <cell r="L37">
            <v>908.90753466299998</v>
          </cell>
          <cell r="M37">
            <v>975.13305211399995</v>
          </cell>
          <cell r="N37">
            <v>1033.5514634599999</v>
          </cell>
          <cell r="O37">
            <v>1123.0050184500001</v>
          </cell>
          <cell r="P37">
            <v>1247.50642277</v>
          </cell>
          <cell r="Q37">
            <v>1351.0975871600001</v>
          </cell>
          <cell r="R37">
            <v>1392.86472916</v>
          </cell>
          <cell r="U37">
            <v>0</v>
          </cell>
          <cell r="X37" t="str">
            <v>Buildout</v>
          </cell>
        </row>
        <row r="38">
          <cell r="B38">
            <v>206</v>
          </cell>
          <cell r="C38">
            <v>0</v>
          </cell>
          <cell r="D38">
            <v>0</v>
          </cell>
          <cell r="E38">
            <v>0</v>
          </cell>
          <cell r="F38">
            <v>0</v>
          </cell>
          <cell r="G38">
            <v>0</v>
          </cell>
          <cell r="H38" t="str">
            <v>Calgary</v>
          </cell>
          <cell r="I38" t="str">
            <v>City</v>
          </cell>
          <cell r="J38">
            <v>4654.9999999800002</v>
          </cell>
          <cell r="K38">
            <v>4971.1629245800004</v>
          </cell>
          <cell r="L38">
            <v>5329.8686986399998</v>
          </cell>
          <cell r="M38">
            <v>5522.4839351299997</v>
          </cell>
          <cell r="N38">
            <v>5576.2596773300002</v>
          </cell>
          <cell r="O38">
            <v>5326.6354648899996</v>
          </cell>
          <cell r="P38">
            <v>5165.2395689699997</v>
          </cell>
          <cell r="Q38">
            <v>4773.0170510999997</v>
          </cell>
          <cell r="R38">
            <v>4271.2362934399998</v>
          </cell>
          <cell r="U38">
            <v>0</v>
          </cell>
          <cell r="X38" t="str">
            <v>Buildout</v>
          </cell>
        </row>
        <row r="39">
          <cell r="B39">
            <v>207</v>
          </cell>
          <cell r="C39">
            <v>0</v>
          </cell>
          <cell r="D39">
            <v>0</v>
          </cell>
          <cell r="E39">
            <v>0</v>
          </cell>
          <cell r="F39">
            <v>0</v>
          </cell>
          <cell r="G39">
            <v>0</v>
          </cell>
          <cell r="H39" t="str">
            <v>Calgary</v>
          </cell>
          <cell r="I39" t="str">
            <v>City</v>
          </cell>
          <cell r="J39">
            <v>2704.0000000099999</v>
          </cell>
          <cell r="K39">
            <v>2926.3181534199998</v>
          </cell>
          <cell r="L39">
            <v>3228.7185693900001</v>
          </cell>
          <cell r="M39">
            <v>3465.68510281</v>
          </cell>
          <cell r="N39">
            <v>3657.9947201700002</v>
          </cell>
          <cell r="O39">
            <v>3746.7451153299999</v>
          </cell>
          <cell r="P39">
            <v>3884.87793354</v>
          </cell>
          <cell r="Q39">
            <v>3896.9290022</v>
          </cell>
          <cell r="R39">
            <v>3767.4392008</v>
          </cell>
          <cell r="U39">
            <v>0</v>
          </cell>
          <cell r="X39" t="str">
            <v>Buildout</v>
          </cell>
        </row>
        <row r="40">
          <cell r="B40">
            <v>208</v>
          </cell>
          <cell r="C40">
            <v>0</v>
          </cell>
          <cell r="D40">
            <v>0</v>
          </cell>
          <cell r="E40">
            <v>0</v>
          </cell>
          <cell r="F40">
            <v>0</v>
          </cell>
          <cell r="G40">
            <v>0</v>
          </cell>
          <cell r="H40" t="str">
            <v>Calgary</v>
          </cell>
          <cell r="I40" t="str">
            <v>City</v>
          </cell>
          <cell r="J40">
            <v>294.000000005</v>
          </cell>
          <cell r="K40">
            <v>690.650116121</v>
          </cell>
          <cell r="L40">
            <v>757.81950200200004</v>
          </cell>
          <cell r="M40">
            <v>813.03632727199999</v>
          </cell>
          <cell r="N40">
            <v>866.73671399700004</v>
          </cell>
          <cell r="O40">
            <v>1074.5982934399999</v>
          </cell>
          <cell r="P40">
            <v>1387.9309917600001</v>
          </cell>
          <cell r="Q40">
            <v>1769.85725682</v>
          </cell>
          <cell r="R40">
            <v>2073.8638044499999</v>
          </cell>
          <cell r="U40">
            <v>0</v>
          </cell>
          <cell r="X40" t="str">
            <v>Buildout</v>
          </cell>
        </row>
        <row r="41">
          <cell r="B41">
            <v>209</v>
          </cell>
          <cell r="C41">
            <v>0</v>
          </cell>
          <cell r="D41">
            <v>0</v>
          </cell>
          <cell r="E41">
            <v>0</v>
          </cell>
          <cell r="F41">
            <v>0</v>
          </cell>
          <cell r="G41">
            <v>0</v>
          </cell>
          <cell r="H41" t="str">
            <v>Calgary</v>
          </cell>
          <cell r="I41" t="str">
            <v>City</v>
          </cell>
          <cell r="J41">
            <v>1722.99999998</v>
          </cell>
          <cell r="K41">
            <v>1783.5470036300001</v>
          </cell>
          <cell r="L41">
            <v>1957.00640765</v>
          </cell>
          <cell r="M41">
            <v>2099.5993093699999</v>
          </cell>
          <cell r="N41">
            <v>2214.6726316600002</v>
          </cell>
          <cell r="O41">
            <v>2343.8381324799998</v>
          </cell>
          <cell r="P41">
            <v>2527.0602351900002</v>
          </cell>
          <cell r="Q41">
            <v>2648.0483008800002</v>
          </cell>
          <cell r="R41">
            <v>2656.15198418</v>
          </cell>
          <cell r="U41">
            <v>0</v>
          </cell>
          <cell r="X41" t="str">
            <v>Buildout</v>
          </cell>
        </row>
        <row r="42">
          <cell r="B42">
            <v>210</v>
          </cell>
          <cell r="C42">
            <v>0</v>
          </cell>
          <cell r="D42">
            <v>0</v>
          </cell>
          <cell r="E42">
            <v>0</v>
          </cell>
          <cell r="F42">
            <v>0</v>
          </cell>
          <cell r="G42">
            <v>0</v>
          </cell>
          <cell r="H42" t="str">
            <v>Calgary</v>
          </cell>
          <cell r="I42" t="str">
            <v>City</v>
          </cell>
          <cell r="J42">
            <v>3342.9999999800002</v>
          </cell>
          <cell r="K42">
            <v>3579.2001673999998</v>
          </cell>
          <cell r="L42">
            <v>3960.3041931500002</v>
          </cell>
          <cell r="M42">
            <v>4290.9816192099997</v>
          </cell>
          <cell r="N42">
            <v>4560.38425001</v>
          </cell>
          <cell r="O42">
            <v>4654.1876327800001</v>
          </cell>
          <cell r="P42">
            <v>4790.9347135799999</v>
          </cell>
          <cell r="Q42">
            <v>4771.6776088799998</v>
          </cell>
          <cell r="R42">
            <v>4585.8552226100001</v>
          </cell>
          <cell r="U42">
            <v>0</v>
          </cell>
          <cell r="X42" t="str">
            <v>Buildout</v>
          </cell>
        </row>
        <row r="43">
          <cell r="B43">
            <v>211</v>
          </cell>
          <cell r="C43">
            <v>0</v>
          </cell>
          <cell r="D43">
            <v>0</v>
          </cell>
          <cell r="E43">
            <v>0</v>
          </cell>
          <cell r="F43">
            <v>0</v>
          </cell>
          <cell r="G43">
            <v>0</v>
          </cell>
          <cell r="H43" t="str">
            <v>Calgary</v>
          </cell>
          <cell r="I43" t="str">
            <v>City</v>
          </cell>
          <cell r="J43">
            <v>0</v>
          </cell>
          <cell r="K43">
            <v>0</v>
          </cell>
          <cell r="L43">
            <v>0</v>
          </cell>
          <cell r="M43">
            <v>0</v>
          </cell>
          <cell r="N43">
            <v>0</v>
          </cell>
          <cell r="O43">
            <v>0</v>
          </cell>
          <cell r="P43">
            <v>0</v>
          </cell>
          <cell r="Q43">
            <v>0</v>
          </cell>
          <cell r="R43">
            <v>0</v>
          </cell>
          <cell r="U43">
            <v>0</v>
          </cell>
          <cell r="X43" t="str">
            <v>Buildout</v>
          </cell>
        </row>
        <row r="44">
          <cell r="B44">
            <v>212</v>
          </cell>
          <cell r="C44">
            <v>0</v>
          </cell>
          <cell r="D44">
            <v>0</v>
          </cell>
          <cell r="E44">
            <v>0</v>
          </cell>
          <cell r="F44">
            <v>0</v>
          </cell>
          <cell r="G44">
            <v>0</v>
          </cell>
          <cell r="H44" t="str">
            <v>Calgary</v>
          </cell>
          <cell r="I44" t="str">
            <v>City</v>
          </cell>
          <cell r="J44">
            <v>0</v>
          </cell>
          <cell r="K44">
            <v>0</v>
          </cell>
          <cell r="L44">
            <v>0</v>
          </cell>
          <cell r="M44">
            <v>0</v>
          </cell>
          <cell r="N44">
            <v>0</v>
          </cell>
          <cell r="O44">
            <v>0</v>
          </cell>
          <cell r="P44">
            <v>0</v>
          </cell>
          <cell r="Q44">
            <v>0</v>
          </cell>
          <cell r="R44">
            <v>0</v>
          </cell>
          <cell r="U44">
            <v>0</v>
          </cell>
          <cell r="X44" t="str">
            <v>Buildout</v>
          </cell>
        </row>
        <row r="45">
          <cell r="B45">
            <v>213</v>
          </cell>
          <cell r="C45">
            <v>0</v>
          </cell>
          <cell r="D45">
            <v>0</v>
          </cell>
          <cell r="E45">
            <v>0</v>
          </cell>
          <cell r="F45">
            <v>0</v>
          </cell>
          <cell r="G45">
            <v>0</v>
          </cell>
          <cell r="H45" t="str">
            <v>Calgary</v>
          </cell>
          <cell r="I45" t="str">
            <v>City</v>
          </cell>
          <cell r="J45">
            <v>806.00000001000001</v>
          </cell>
          <cell r="K45">
            <v>858.70469700000001</v>
          </cell>
          <cell r="L45">
            <v>942.21828219400004</v>
          </cell>
          <cell r="M45">
            <v>1010.87091307</v>
          </cell>
          <cell r="N45">
            <v>1071.4303134700001</v>
          </cell>
          <cell r="O45">
            <v>1164.1622713100001</v>
          </cell>
          <cell r="P45">
            <v>1293.2265545800001</v>
          </cell>
          <cell r="Q45">
            <v>1400.61425405</v>
          </cell>
          <cell r="R45">
            <v>1443.91212941</v>
          </cell>
          <cell r="U45">
            <v>0</v>
          </cell>
          <cell r="X45" t="str">
            <v>Buildout</v>
          </cell>
        </row>
        <row r="46">
          <cell r="B46">
            <v>301</v>
          </cell>
          <cell r="C46">
            <v>0</v>
          </cell>
          <cell r="D46">
            <v>0</v>
          </cell>
          <cell r="E46">
            <v>0</v>
          </cell>
          <cell r="F46">
            <v>0</v>
          </cell>
          <cell r="G46">
            <v>0</v>
          </cell>
          <cell r="H46" t="str">
            <v>Calgary</v>
          </cell>
          <cell r="I46" t="str">
            <v>City</v>
          </cell>
          <cell r="J46">
            <v>169.00000000200001</v>
          </cell>
          <cell r="K46">
            <v>172.814659979</v>
          </cell>
          <cell r="L46">
            <v>184.807999376</v>
          </cell>
          <cell r="M46">
            <v>194.159236394</v>
          </cell>
          <cell r="N46">
            <v>201.54826157400001</v>
          </cell>
          <cell r="O46">
            <v>210.29324616100001</v>
          </cell>
          <cell r="P46">
            <v>219.38285501300001</v>
          </cell>
          <cell r="Q46">
            <v>220.046087841</v>
          </cell>
          <cell r="R46">
            <v>215.193505536</v>
          </cell>
          <cell r="U46">
            <v>0</v>
          </cell>
          <cell r="X46" t="str">
            <v>Buildout</v>
          </cell>
        </row>
        <row r="47">
          <cell r="B47">
            <v>302</v>
          </cell>
          <cell r="C47">
            <v>0</v>
          </cell>
          <cell r="D47">
            <v>0</v>
          </cell>
          <cell r="E47">
            <v>0</v>
          </cell>
          <cell r="F47">
            <v>0</v>
          </cell>
          <cell r="G47">
            <v>0</v>
          </cell>
          <cell r="H47" t="str">
            <v>Calgary</v>
          </cell>
          <cell r="I47" t="str">
            <v>City</v>
          </cell>
          <cell r="J47">
            <v>78.999999994999996</v>
          </cell>
          <cell r="K47">
            <v>79.971531225899994</v>
          </cell>
          <cell r="L47">
            <v>86.403514535699998</v>
          </cell>
          <cell r="M47">
            <v>90.995019698099995</v>
          </cell>
          <cell r="N47">
            <v>95.511084746500003</v>
          </cell>
          <cell r="O47">
            <v>100.73639865600001</v>
          </cell>
          <cell r="P47">
            <v>112.96166648400001</v>
          </cell>
          <cell r="Q47">
            <v>132.111832424</v>
          </cell>
          <cell r="R47">
            <v>145.48628944500001</v>
          </cell>
          <cell r="U47">
            <v>0</v>
          </cell>
          <cell r="X47" t="str">
            <v>Buildout</v>
          </cell>
        </row>
        <row r="48">
          <cell r="B48">
            <v>303</v>
          </cell>
          <cell r="C48">
            <v>0</v>
          </cell>
          <cell r="D48">
            <v>0</v>
          </cell>
          <cell r="E48">
            <v>0</v>
          </cell>
          <cell r="F48">
            <v>0</v>
          </cell>
          <cell r="G48">
            <v>0</v>
          </cell>
          <cell r="H48" t="str">
            <v>Calgary</v>
          </cell>
          <cell r="I48" t="str">
            <v>City</v>
          </cell>
          <cell r="J48">
            <v>399.99999999800002</v>
          </cell>
          <cell r="K48">
            <v>414.94196112200001</v>
          </cell>
          <cell r="L48">
            <v>455.13517362800002</v>
          </cell>
          <cell r="M48">
            <v>488.12060764699999</v>
          </cell>
          <cell r="N48">
            <v>516.05146563799997</v>
          </cell>
          <cell r="O48">
            <v>555.50575467299996</v>
          </cell>
          <cell r="P48">
            <v>601.39214376400002</v>
          </cell>
          <cell r="Q48">
            <v>619.58414801599997</v>
          </cell>
          <cell r="R48">
            <v>614.21641738699998</v>
          </cell>
          <cell r="U48">
            <v>0</v>
          </cell>
          <cell r="X48" t="str">
            <v>Buildout</v>
          </cell>
        </row>
        <row r="49">
          <cell r="B49">
            <v>304</v>
          </cell>
          <cell r="C49">
            <v>0</v>
          </cell>
          <cell r="D49">
            <v>0</v>
          </cell>
          <cell r="E49">
            <v>0</v>
          </cell>
          <cell r="F49">
            <v>0</v>
          </cell>
          <cell r="G49">
            <v>0</v>
          </cell>
          <cell r="H49" t="str">
            <v>Calgary</v>
          </cell>
          <cell r="I49" t="str">
            <v>City</v>
          </cell>
          <cell r="J49">
            <v>649.99999999700003</v>
          </cell>
          <cell r="K49">
            <v>726.21627621899995</v>
          </cell>
          <cell r="L49">
            <v>782.33462132499994</v>
          </cell>
          <cell r="M49">
            <v>829.53113607099999</v>
          </cell>
          <cell r="N49">
            <v>864.03353885800004</v>
          </cell>
          <cell r="O49">
            <v>905.92791859900001</v>
          </cell>
          <cell r="P49">
            <v>917.15259338600004</v>
          </cell>
          <cell r="Q49">
            <v>854.28569867299996</v>
          </cell>
          <cell r="R49">
            <v>789.00563517000001</v>
          </cell>
          <cell r="U49">
            <v>0</v>
          </cell>
          <cell r="X49" t="str">
            <v>Buildout</v>
          </cell>
        </row>
        <row r="50">
          <cell r="B50">
            <v>305</v>
          </cell>
          <cell r="C50">
            <v>0</v>
          </cell>
          <cell r="D50">
            <v>0</v>
          </cell>
          <cell r="E50">
            <v>0</v>
          </cell>
          <cell r="F50">
            <v>0</v>
          </cell>
          <cell r="G50">
            <v>0</v>
          </cell>
          <cell r="H50" t="str">
            <v>Calgary</v>
          </cell>
          <cell r="I50" t="str">
            <v>City</v>
          </cell>
          <cell r="J50">
            <v>1078.0000000099999</v>
          </cell>
          <cell r="K50">
            <v>1083.6595995499999</v>
          </cell>
          <cell r="L50">
            <v>1157.1511162100001</v>
          </cell>
          <cell r="M50">
            <v>1224.59033884</v>
          </cell>
          <cell r="N50">
            <v>1278.82097589</v>
          </cell>
          <cell r="O50">
            <v>1348.1400652100001</v>
          </cell>
          <cell r="P50">
            <v>1360.0372701199999</v>
          </cell>
          <cell r="Q50">
            <v>1271.79017989</v>
          </cell>
          <cell r="R50">
            <v>1190.2634537599999</v>
          </cell>
          <cell r="U50">
            <v>0</v>
          </cell>
          <cell r="X50" t="str">
            <v>Buildout</v>
          </cell>
        </row>
        <row r="51">
          <cell r="B51">
            <v>306</v>
          </cell>
          <cell r="C51">
            <v>0</v>
          </cell>
          <cell r="D51">
            <v>0</v>
          </cell>
          <cell r="E51">
            <v>0</v>
          </cell>
          <cell r="F51">
            <v>0</v>
          </cell>
          <cell r="G51">
            <v>0</v>
          </cell>
          <cell r="H51" t="str">
            <v>Calgary</v>
          </cell>
          <cell r="I51" t="str">
            <v>City</v>
          </cell>
          <cell r="J51">
            <v>365.00000000199998</v>
          </cell>
          <cell r="K51">
            <v>389.44016851700002</v>
          </cell>
          <cell r="L51">
            <v>415.85118224799999</v>
          </cell>
          <cell r="M51">
            <v>440.08715286699999</v>
          </cell>
          <cell r="N51">
            <v>471.55460867900001</v>
          </cell>
          <cell r="O51">
            <v>507.86819197099999</v>
          </cell>
          <cell r="P51">
            <v>577.00469868599998</v>
          </cell>
          <cell r="Q51">
            <v>692.54012183199995</v>
          </cell>
          <cell r="R51">
            <v>781.87857297300002</v>
          </cell>
          <cell r="U51">
            <v>0</v>
          </cell>
          <cell r="X51" t="str">
            <v>Buildout</v>
          </cell>
        </row>
        <row r="52">
          <cell r="B52">
            <v>307</v>
          </cell>
          <cell r="C52">
            <v>0</v>
          </cell>
          <cell r="D52">
            <v>0</v>
          </cell>
          <cell r="E52">
            <v>0</v>
          </cell>
          <cell r="F52">
            <v>0</v>
          </cell>
          <cell r="G52">
            <v>0</v>
          </cell>
          <cell r="H52" t="str">
            <v>Calgary</v>
          </cell>
          <cell r="I52" t="str">
            <v>City</v>
          </cell>
          <cell r="J52">
            <v>354.99999999800002</v>
          </cell>
          <cell r="K52">
            <v>402.13930461500001</v>
          </cell>
          <cell r="L52">
            <v>429.41154724299997</v>
          </cell>
          <cell r="M52">
            <v>454.43782134499997</v>
          </cell>
          <cell r="N52">
            <v>490.16054108700001</v>
          </cell>
          <cell r="O52">
            <v>530.82209001499996</v>
          </cell>
          <cell r="P52">
            <v>621.767125416</v>
          </cell>
          <cell r="Q52">
            <v>795.08445732999996</v>
          </cell>
          <cell r="R52">
            <v>940.27718272599998</v>
          </cell>
          <cell r="U52">
            <v>0</v>
          </cell>
          <cell r="X52" t="str">
            <v>Buildout</v>
          </cell>
        </row>
        <row r="53">
          <cell r="B53">
            <v>308</v>
          </cell>
          <cell r="C53">
            <v>0</v>
          </cell>
          <cell r="D53">
            <v>0</v>
          </cell>
          <cell r="E53">
            <v>0</v>
          </cell>
          <cell r="F53">
            <v>0</v>
          </cell>
          <cell r="G53">
            <v>0</v>
          </cell>
          <cell r="H53" t="str">
            <v>Calgary</v>
          </cell>
          <cell r="I53" t="str">
            <v>City</v>
          </cell>
          <cell r="J53">
            <v>1.9999999909999999</v>
          </cell>
          <cell r="K53">
            <v>1.05721153581</v>
          </cell>
          <cell r="L53">
            <v>1.1312322485899999</v>
          </cell>
          <cell r="M53">
            <v>1.20695056957</v>
          </cell>
          <cell r="N53">
            <v>1.2951456502600001</v>
          </cell>
          <cell r="O53">
            <v>1.4312638653900001</v>
          </cell>
          <cell r="P53">
            <v>1.58224273409</v>
          </cell>
          <cell r="Q53">
            <v>1.7613429003000001</v>
          </cell>
          <cell r="R53">
            <v>1.9000794701499999</v>
          </cell>
          <cell r="U53">
            <v>0</v>
          </cell>
          <cell r="X53" t="str">
            <v>Buildout</v>
          </cell>
        </row>
        <row r="54">
          <cell r="B54">
            <v>309</v>
          </cell>
          <cell r="C54">
            <v>0</v>
          </cell>
          <cell r="D54">
            <v>0</v>
          </cell>
          <cell r="E54">
            <v>0</v>
          </cell>
          <cell r="F54">
            <v>0</v>
          </cell>
          <cell r="G54">
            <v>0</v>
          </cell>
          <cell r="H54" t="str">
            <v>Calgary</v>
          </cell>
          <cell r="I54" t="str">
            <v>City</v>
          </cell>
          <cell r="J54">
            <v>0</v>
          </cell>
          <cell r="K54">
            <v>0</v>
          </cell>
          <cell r="L54">
            <v>0</v>
          </cell>
          <cell r="M54">
            <v>0</v>
          </cell>
          <cell r="N54">
            <v>0</v>
          </cell>
          <cell r="O54">
            <v>0</v>
          </cell>
          <cell r="P54">
            <v>0</v>
          </cell>
          <cell r="Q54">
            <v>0</v>
          </cell>
          <cell r="R54">
            <v>0</v>
          </cell>
          <cell r="U54">
            <v>0</v>
          </cell>
          <cell r="X54" t="str">
            <v>Buildout</v>
          </cell>
        </row>
        <row r="55">
          <cell r="B55">
            <v>310</v>
          </cell>
          <cell r="C55">
            <v>0</v>
          </cell>
          <cell r="D55">
            <v>0</v>
          </cell>
          <cell r="E55">
            <v>0</v>
          </cell>
          <cell r="F55">
            <v>0</v>
          </cell>
          <cell r="G55">
            <v>0</v>
          </cell>
          <cell r="H55" t="str">
            <v>Calgary</v>
          </cell>
          <cell r="I55" t="str">
            <v>City</v>
          </cell>
          <cell r="J55">
            <v>0</v>
          </cell>
          <cell r="K55">
            <v>0</v>
          </cell>
          <cell r="L55">
            <v>0</v>
          </cell>
          <cell r="M55">
            <v>0</v>
          </cell>
          <cell r="N55">
            <v>0</v>
          </cell>
          <cell r="O55">
            <v>0</v>
          </cell>
          <cell r="P55">
            <v>0</v>
          </cell>
          <cell r="Q55">
            <v>0</v>
          </cell>
          <cell r="R55">
            <v>0</v>
          </cell>
          <cell r="U55">
            <v>0</v>
          </cell>
          <cell r="X55" t="str">
            <v>Buildout</v>
          </cell>
        </row>
        <row r="56">
          <cell r="B56">
            <v>311</v>
          </cell>
          <cell r="C56">
            <v>0</v>
          </cell>
          <cell r="D56">
            <v>0</v>
          </cell>
          <cell r="E56">
            <v>0</v>
          </cell>
          <cell r="F56">
            <v>0</v>
          </cell>
          <cell r="G56">
            <v>0</v>
          </cell>
          <cell r="H56" t="str">
            <v>Calgary</v>
          </cell>
          <cell r="I56" t="str">
            <v>City</v>
          </cell>
          <cell r="J56">
            <v>0</v>
          </cell>
          <cell r="K56">
            <v>0</v>
          </cell>
          <cell r="L56">
            <v>0</v>
          </cell>
          <cell r="M56">
            <v>0</v>
          </cell>
          <cell r="N56">
            <v>0</v>
          </cell>
          <cell r="O56">
            <v>0</v>
          </cell>
          <cell r="P56">
            <v>0</v>
          </cell>
          <cell r="Q56">
            <v>0</v>
          </cell>
          <cell r="R56">
            <v>0</v>
          </cell>
          <cell r="U56">
            <v>0</v>
          </cell>
          <cell r="X56" t="str">
            <v>Buildout</v>
          </cell>
        </row>
        <row r="57">
          <cell r="B57">
            <v>312</v>
          </cell>
          <cell r="C57">
            <v>0</v>
          </cell>
          <cell r="D57">
            <v>0</v>
          </cell>
          <cell r="E57">
            <v>0</v>
          </cell>
          <cell r="F57">
            <v>0</v>
          </cell>
          <cell r="G57">
            <v>0</v>
          </cell>
          <cell r="H57" t="str">
            <v>Calgary</v>
          </cell>
          <cell r="I57" t="str">
            <v>City</v>
          </cell>
          <cell r="J57">
            <v>973.99999998999999</v>
          </cell>
          <cell r="K57">
            <v>1018.04739727</v>
          </cell>
          <cell r="L57">
            <v>1087.0892323099999</v>
          </cell>
          <cell r="M57">
            <v>1150.44522082</v>
          </cell>
          <cell r="N57">
            <v>1208.68409851</v>
          </cell>
          <cell r="O57">
            <v>1280.62338703</v>
          </cell>
          <cell r="P57">
            <v>1328.5579195600001</v>
          </cell>
          <cell r="Q57">
            <v>1318.09234272</v>
          </cell>
          <cell r="R57">
            <v>1290.8062945300001</v>
          </cell>
          <cell r="U57">
            <v>0</v>
          </cell>
          <cell r="X57" t="str">
            <v>Buildout</v>
          </cell>
        </row>
        <row r="58">
          <cell r="B58">
            <v>313</v>
          </cell>
          <cell r="C58">
            <v>0</v>
          </cell>
          <cell r="D58">
            <v>0</v>
          </cell>
          <cell r="E58">
            <v>0</v>
          </cell>
          <cell r="F58">
            <v>0</v>
          </cell>
          <cell r="G58">
            <v>0</v>
          </cell>
          <cell r="H58" t="str">
            <v>Calgary</v>
          </cell>
          <cell r="I58" t="str">
            <v>City</v>
          </cell>
          <cell r="J58">
            <v>0</v>
          </cell>
          <cell r="K58">
            <v>0</v>
          </cell>
          <cell r="L58">
            <v>0</v>
          </cell>
          <cell r="M58">
            <v>0</v>
          </cell>
          <cell r="N58">
            <v>0</v>
          </cell>
          <cell r="O58">
            <v>0</v>
          </cell>
          <cell r="P58">
            <v>0</v>
          </cell>
          <cell r="Q58">
            <v>0</v>
          </cell>
          <cell r="R58">
            <v>0</v>
          </cell>
          <cell r="U58">
            <v>0</v>
          </cell>
          <cell r="X58" t="str">
            <v>Buildout</v>
          </cell>
        </row>
        <row r="59">
          <cell r="B59">
            <v>314</v>
          </cell>
          <cell r="C59">
            <v>0</v>
          </cell>
          <cell r="D59">
            <v>0</v>
          </cell>
          <cell r="E59">
            <v>0</v>
          </cell>
          <cell r="F59">
            <v>0</v>
          </cell>
          <cell r="G59">
            <v>0</v>
          </cell>
          <cell r="H59" t="str">
            <v>Calgary</v>
          </cell>
          <cell r="I59" t="str">
            <v>City</v>
          </cell>
          <cell r="J59">
            <v>0</v>
          </cell>
          <cell r="K59">
            <v>0</v>
          </cell>
          <cell r="L59">
            <v>0</v>
          </cell>
          <cell r="M59">
            <v>0</v>
          </cell>
          <cell r="N59">
            <v>0</v>
          </cell>
          <cell r="O59">
            <v>0</v>
          </cell>
          <cell r="P59">
            <v>0</v>
          </cell>
          <cell r="Q59">
            <v>0</v>
          </cell>
          <cell r="R59">
            <v>0</v>
          </cell>
          <cell r="U59">
            <v>0</v>
          </cell>
          <cell r="X59" t="str">
            <v>Buildout</v>
          </cell>
        </row>
        <row r="60">
          <cell r="B60">
            <v>315</v>
          </cell>
          <cell r="C60">
            <v>0</v>
          </cell>
          <cell r="D60">
            <v>0</v>
          </cell>
          <cell r="E60">
            <v>0</v>
          </cell>
          <cell r="F60">
            <v>0</v>
          </cell>
          <cell r="G60">
            <v>0</v>
          </cell>
          <cell r="H60" t="str">
            <v>Calgary</v>
          </cell>
          <cell r="I60" t="str">
            <v>City</v>
          </cell>
          <cell r="J60">
            <v>786</v>
          </cell>
          <cell r="K60">
            <v>825.44383586799995</v>
          </cell>
          <cell r="L60">
            <v>881.42370228499999</v>
          </cell>
          <cell r="M60">
            <v>932.79342271200005</v>
          </cell>
          <cell r="N60">
            <v>993.34437124399994</v>
          </cell>
          <cell r="O60">
            <v>1064.3597148599999</v>
          </cell>
          <cell r="P60">
            <v>1175.29846348</v>
          </cell>
          <cell r="Q60">
            <v>1329.29744142</v>
          </cell>
          <cell r="R60">
            <v>1436.37695532</v>
          </cell>
          <cell r="U60">
            <v>0</v>
          </cell>
          <cell r="X60" t="str">
            <v>Buildout</v>
          </cell>
        </row>
        <row r="61">
          <cell r="B61">
            <v>316</v>
          </cell>
          <cell r="C61">
            <v>0</v>
          </cell>
          <cell r="D61">
            <v>0</v>
          </cell>
          <cell r="E61">
            <v>0</v>
          </cell>
          <cell r="F61">
            <v>0</v>
          </cell>
          <cell r="G61">
            <v>0</v>
          </cell>
          <cell r="H61" t="str">
            <v>Calgary</v>
          </cell>
          <cell r="I61" t="str">
            <v>City</v>
          </cell>
          <cell r="J61">
            <v>740.99999999600004</v>
          </cell>
          <cell r="K61">
            <v>779.93859856999995</v>
          </cell>
          <cell r="L61">
            <v>832.83239526299997</v>
          </cell>
          <cell r="M61">
            <v>881.37019516099997</v>
          </cell>
          <cell r="N61">
            <v>920.40142519899996</v>
          </cell>
          <cell r="O61">
            <v>970.29221534700002</v>
          </cell>
          <cell r="P61">
            <v>978.85494987499999</v>
          </cell>
          <cell r="Q61">
            <v>915.34117490300002</v>
          </cell>
          <cell r="R61">
            <v>856.66422461599996</v>
          </cell>
          <cell r="U61">
            <v>0</v>
          </cell>
          <cell r="X61" t="str">
            <v>Buildout</v>
          </cell>
        </row>
        <row r="62">
          <cell r="B62">
            <v>317</v>
          </cell>
          <cell r="C62">
            <v>0</v>
          </cell>
          <cell r="D62">
            <v>0</v>
          </cell>
          <cell r="E62">
            <v>0</v>
          </cell>
          <cell r="F62">
            <v>0</v>
          </cell>
          <cell r="G62">
            <v>0</v>
          </cell>
          <cell r="H62" t="str">
            <v>Calgary</v>
          </cell>
          <cell r="I62" t="str">
            <v>City</v>
          </cell>
          <cell r="J62">
            <v>423.99999999599999</v>
          </cell>
          <cell r="K62">
            <v>453.99410970399998</v>
          </cell>
          <cell r="L62">
            <v>484.783036272</v>
          </cell>
          <cell r="M62">
            <v>513.03638258900003</v>
          </cell>
          <cell r="N62">
            <v>542.02152277200003</v>
          </cell>
          <cell r="O62">
            <v>576.95009390400003</v>
          </cell>
          <cell r="P62">
            <v>614.162935103</v>
          </cell>
          <cell r="Q62">
            <v>643.29446667399998</v>
          </cell>
          <cell r="R62">
            <v>656.367550016</v>
          </cell>
          <cell r="U62">
            <v>0</v>
          </cell>
          <cell r="X62" t="str">
            <v>Buildout</v>
          </cell>
        </row>
        <row r="63">
          <cell r="B63">
            <v>318</v>
          </cell>
          <cell r="C63">
            <v>0</v>
          </cell>
          <cell r="D63">
            <v>0</v>
          </cell>
          <cell r="E63">
            <v>0</v>
          </cell>
          <cell r="F63">
            <v>0</v>
          </cell>
          <cell r="G63">
            <v>0</v>
          </cell>
          <cell r="H63" t="str">
            <v>Calgary</v>
          </cell>
          <cell r="I63" t="str">
            <v>City</v>
          </cell>
          <cell r="J63">
            <v>0</v>
          </cell>
          <cell r="K63">
            <v>7.8236504290600002E-6</v>
          </cell>
          <cell r="L63">
            <v>1.7291347818300001E-5</v>
          </cell>
          <cell r="M63">
            <v>2.8879455364400002E-5</v>
          </cell>
          <cell r="N63">
            <v>4.3677086356899999E-5</v>
          </cell>
          <cell r="O63">
            <v>2724.8731734399998</v>
          </cell>
          <cell r="P63">
            <v>6138.5962297699998</v>
          </cell>
          <cell r="Q63">
            <v>6723.93189351</v>
          </cell>
          <cell r="R63">
            <v>6916.8735290000004</v>
          </cell>
          <cell r="U63">
            <v>0</v>
          </cell>
          <cell r="X63" t="str">
            <v>Buildout</v>
          </cell>
        </row>
        <row r="64">
          <cell r="B64">
            <v>319</v>
          </cell>
          <cell r="C64">
            <v>0</v>
          </cell>
          <cell r="D64">
            <v>0</v>
          </cell>
          <cell r="E64">
            <v>0</v>
          </cell>
          <cell r="F64">
            <v>0</v>
          </cell>
          <cell r="G64">
            <v>0</v>
          </cell>
          <cell r="H64" t="str">
            <v>Calgary</v>
          </cell>
          <cell r="I64" t="str">
            <v>City</v>
          </cell>
          <cell r="J64">
            <v>0</v>
          </cell>
          <cell r="K64">
            <v>0</v>
          </cell>
          <cell r="L64">
            <v>0</v>
          </cell>
          <cell r="M64">
            <v>0</v>
          </cell>
          <cell r="N64">
            <v>0</v>
          </cell>
          <cell r="O64">
            <v>0</v>
          </cell>
          <cell r="P64">
            <v>0</v>
          </cell>
          <cell r="Q64">
            <v>0</v>
          </cell>
          <cell r="R64">
            <v>0</v>
          </cell>
          <cell r="U64">
            <v>0</v>
          </cell>
          <cell r="X64" t="str">
            <v>Buildout</v>
          </cell>
        </row>
        <row r="65">
          <cell r="B65">
            <v>320</v>
          </cell>
          <cell r="C65">
            <v>0</v>
          </cell>
          <cell r="D65">
            <v>0</v>
          </cell>
          <cell r="E65">
            <v>0</v>
          </cell>
          <cell r="F65">
            <v>0</v>
          </cell>
          <cell r="G65">
            <v>0</v>
          </cell>
          <cell r="H65" t="str">
            <v>Calgary</v>
          </cell>
          <cell r="I65" t="str">
            <v>City</v>
          </cell>
          <cell r="J65">
            <v>0</v>
          </cell>
          <cell r="K65">
            <v>0</v>
          </cell>
          <cell r="L65">
            <v>0</v>
          </cell>
          <cell r="M65">
            <v>0</v>
          </cell>
          <cell r="N65">
            <v>0</v>
          </cell>
          <cell r="O65">
            <v>0</v>
          </cell>
          <cell r="P65">
            <v>0</v>
          </cell>
          <cell r="Q65">
            <v>0</v>
          </cell>
          <cell r="R65">
            <v>0</v>
          </cell>
          <cell r="U65">
            <v>0</v>
          </cell>
          <cell r="X65" t="str">
            <v>Buildout</v>
          </cell>
        </row>
        <row r="66">
          <cell r="B66">
            <v>321</v>
          </cell>
          <cell r="C66">
            <v>0</v>
          </cell>
          <cell r="D66">
            <v>0</v>
          </cell>
          <cell r="E66">
            <v>0</v>
          </cell>
          <cell r="F66">
            <v>0</v>
          </cell>
          <cell r="G66">
            <v>0</v>
          </cell>
          <cell r="H66" t="str">
            <v>Calgary</v>
          </cell>
          <cell r="I66" t="str">
            <v>City</v>
          </cell>
          <cell r="J66">
            <v>0</v>
          </cell>
          <cell r="K66">
            <v>0</v>
          </cell>
          <cell r="L66">
            <v>0</v>
          </cell>
          <cell r="M66">
            <v>0</v>
          </cell>
          <cell r="N66">
            <v>0</v>
          </cell>
          <cell r="O66">
            <v>0</v>
          </cell>
          <cell r="P66">
            <v>0</v>
          </cell>
          <cell r="Q66">
            <v>0</v>
          </cell>
          <cell r="R66">
            <v>0</v>
          </cell>
          <cell r="U66">
            <v>0</v>
          </cell>
          <cell r="X66" t="str">
            <v>Buildout</v>
          </cell>
        </row>
        <row r="67">
          <cell r="B67">
            <v>322</v>
          </cell>
          <cell r="C67">
            <v>0</v>
          </cell>
          <cell r="D67">
            <v>0</v>
          </cell>
          <cell r="E67">
            <v>0</v>
          </cell>
          <cell r="F67">
            <v>0</v>
          </cell>
          <cell r="G67">
            <v>0</v>
          </cell>
          <cell r="H67" t="str">
            <v>Calgary</v>
          </cell>
          <cell r="I67" t="str">
            <v>City</v>
          </cell>
          <cell r="J67">
            <v>0</v>
          </cell>
          <cell r="K67">
            <v>0</v>
          </cell>
          <cell r="L67">
            <v>0</v>
          </cell>
          <cell r="M67">
            <v>0</v>
          </cell>
          <cell r="N67">
            <v>0</v>
          </cell>
          <cell r="O67">
            <v>0</v>
          </cell>
          <cell r="P67">
            <v>0</v>
          </cell>
          <cell r="Q67">
            <v>0</v>
          </cell>
          <cell r="R67">
            <v>0</v>
          </cell>
          <cell r="U67">
            <v>0</v>
          </cell>
          <cell r="X67" t="str">
            <v>Buildout</v>
          </cell>
        </row>
        <row r="68">
          <cell r="B68">
            <v>323</v>
          </cell>
          <cell r="C68">
            <v>0</v>
          </cell>
          <cell r="D68">
            <v>0</v>
          </cell>
          <cell r="E68">
            <v>0</v>
          </cell>
          <cell r="F68">
            <v>0</v>
          </cell>
          <cell r="G68">
            <v>0</v>
          </cell>
          <cell r="H68" t="str">
            <v>Calgary</v>
          </cell>
          <cell r="I68" t="str">
            <v>City</v>
          </cell>
          <cell r="J68">
            <v>0</v>
          </cell>
          <cell r="K68">
            <v>0</v>
          </cell>
          <cell r="L68">
            <v>0</v>
          </cell>
          <cell r="M68">
            <v>0</v>
          </cell>
          <cell r="N68">
            <v>0</v>
          </cell>
          <cell r="O68">
            <v>0</v>
          </cell>
          <cell r="P68">
            <v>0</v>
          </cell>
          <cell r="Q68">
            <v>0</v>
          </cell>
          <cell r="R68">
            <v>0</v>
          </cell>
          <cell r="U68">
            <v>0</v>
          </cell>
          <cell r="X68" t="str">
            <v>Buildout</v>
          </cell>
        </row>
        <row r="69">
          <cell r="B69">
            <v>324</v>
          </cell>
          <cell r="C69">
            <v>0</v>
          </cell>
          <cell r="D69">
            <v>0</v>
          </cell>
          <cell r="E69">
            <v>0</v>
          </cell>
          <cell r="F69">
            <v>0</v>
          </cell>
          <cell r="G69">
            <v>0</v>
          </cell>
          <cell r="H69" t="str">
            <v>Calgary</v>
          </cell>
          <cell r="I69" t="str">
            <v>City</v>
          </cell>
          <cell r="J69">
            <v>0</v>
          </cell>
          <cell r="K69">
            <v>0</v>
          </cell>
          <cell r="L69">
            <v>0</v>
          </cell>
          <cell r="M69">
            <v>0</v>
          </cell>
          <cell r="N69">
            <v>0</v>
          </cell>
          <cell r="O69">
            <v>0</v>
          </cell>
          <cell r="P69">
            <v>0</v>
          </cell>
          <cell r="Q69">
            <v>0</v>
          </cell>
          <cell r="R69">
            <v>0</v>
          </cell>
          <cell r="U69">
            <v>0</v>
          </cell>
          <cell r="X69" t="str">
            <v>Buildout</v>
          </cell>
        </row>
        <row r="70">
          <cell r="B70">
            <v>325</v>
          </cell>
          <cell r="C70">
            <v>0</v>
          </cell>
          <cell r="D70">
            <v>0</v>
          </cell>
          <cell r="E70">
            <v>0</v>
          </cell>
          <cell r="F70">
            <v>0</v>
          </cell>
          <cell r="G70">
            <v>0</v>
          </cell>
          <cell r="H70" t="str">
            <v>Calgary</v>
          </cell>
          <cell r="I70" t="str">
            <v>City</v>
          </cell>
          <cell r="J70">
            <v>0</v>
          </cell>
          <cell r="K70">
            <v>0</v>
          </cell>
          <cell r="L70">
            <v>0</v>
          </cell>
          <cell r="M70">
            <v>0</v>
          </cell>
          <cell r="N70">
            <v>0</v>
          </cell>
          <cell r="O70">
            <v>0</v>
          </cell>
          <cell r="P70">
            <v>0</v>
          </cell>
          <cell r="Q70">
            <v>0</v>
          </cell>
          <cell r="R70">
            <v>0</v>
          </cell>
          <cell r="U70">
            <v>0</v>
          </cell>
          <cell r="X70" t="str">
            <v>Buildout</v>
          </cell>
        </row>
        <row r="71">
          <cell r="B71">
            <v>326</v>
          </cell>
          <cell r="C71">
            <v>0</v>
          </cell>
          <cell r="D71">
            <v>0</v>
          </cell>
          <cell r="E71">
            <v>0</v>
          </cell>
          <cell r="F71">
            <v>0</v>
          </cell>
          <cell r="G71">
            <v>0</v>
          </cell>
          <cell r="H71" t="str">
            <v>Calgary</v>
          </cell>
          <cell r="I71" t="str">
            <v>City</v>
          </cell>
          <cell r="J71">
            <v>0</v>
          </cell>
          <cell r="K71">
            <v>0</v>
          </cell>
          <cell r="L71">
            <v>0</v>
          </cell>
          <cell r="M71">
            <v>0</v>
          </cell>
          <cell r="N71">
            <v>0</v>
          </cell>
          <cell r="O71">
            <v>0</v>
          </cell>
          <cell r="P71">
            <v>0</v>
          </cell>
          <cell r="Q71">
            <v>0</v>
          </cell>
          <cell r="R71">
            <v>0</v>
          </cell>
          <cell r="U71">
            <v>0</v>
          </cell>
          <cell r="X71" t="str">
            <v>Buildout</v>
          </cell>
        </row>
        <row r="72">
          <cell r="B72">
            <v>327</v>
          </cell>
          <cell r="C72">
            <v>0</v>
          </cell>
          <cell r="D72">
            <v>0</v>
          </cell>
          <cell r="E72">
            <v>0</v>
          </cell>
          <cell r="F72">
            <v>0</v>
          </cell>
          <cell r="G72">
            <v>0</v>
          </cell>
          <cell r="H72" t="str">
            <v>Calgary</v>
          </cell>
          <cell r="I72" t="str">
            <v>City</v>
          </cell>
          <cell r="J72">
            <v>0</v>
          </cell>
          <cell r="K72">
            <v>0</v>
          </cell>
          <cell r="L72">
            <v>0</v>
          </cell>
          <cell r="M72">
            <v>0</v>
          </cell>
          <cell r="N72">
            <v>0</v>
          </cell>
          <cell r="O72">
            <v>0</v>
          </cell>
          <cell r="P72">
            <v>0</v>
          </cell>
          <cell r="Q72">
            <v>0</v>
          </cell>
          <cell r="R72">
            <v>0</v>
          </cell>
          <cell r="U72">
            <v>0</v>
          </cell>
          <cell r="X72" t="str">
            <v>Buildout</v>
          </cell>
        </row>
        <row r="73">
          <cell r="B73">
            <v>328</v>
          </cell>
          <cell r="C73">
            <v>0</v>
          </cell>
          <cell r="D73">
            <v>0</v>
          </cell>
          <cell r="E73">
            <v>0</v>
          </cell>
          <cell r="F73">
            <v>0</v>
          </cell>
          <cell r="G73">
            <v>0</v>
          </cell>
          <cell r="H73" t="str">
            <v>Calgary</v>
          </cell>
          <cell r="I73" t="str">
            <v>City</v>
          </cell>
          <cell r="J73">
            <v>11.000000004</v>
          </cell>
          <cell r="K73">
            <v>7.6455725606299998</v>
          </cell>
          <cell r="L73">
            <v>8.5915433222100006</v>
          </cell>
          <cell r="M73">
            <v>9.5866410786999996</v>
          </cell>
          <cell r="N73">
            <v>12.6150093209</v>
          </cell>
          <cell r="O73">
            <v>16.0858473324</v>
          </cell>
          <cell r="P73">
            <v>26.974877571099999</v>
          </cell>
          <cell r="Q73">
            <v>65.552138916299995</v>
          </cell>
          <cell r="R73">
            <v>123.590631198</v>
          </cell>
          <cell r="U73">
            <v>0</v>
          </cell>
          <cell r="X73" t="str">
            <v>Buildout</v>
          </cell>
        </row>
        <row r="74">
          <cell r="B74">
            <v>329</v>
          </cell>
          <cell r="C74">
            <v>0</v>
          </cell>
          <cell r="D74">
            <v>0</v>
          </cell>
          <cell r="E74">
            <v>0</v>
          </cell>
          <cell r="F74">
            <v>0</v>
          </cell>
          <cell r="G74">
            <v>0</v>
          </cell>
          <cell r="H74" t="str">
            <v>Calgary</v>
          </cell>
          <cell r="I74" t="str">
            <v>City</v>
          </cell>
          <cell r="J74">
            <v>0</v>
          </cell>
          <cell r="K74">
            <v>0</v>
          </cell>
          <cell r="L74">
            <v>0</v>
          </cell>
          <cell r="M74">
            <v>0</v>
          </cell>
          <cell r="N74">
            <v>0</v>
          </cell>
          <cell r="O74">
            <v>0</v>
          </cell>
          <cell r="P74">
            <v>0</v>
          </cell>
          <cell r="Q74">
            <v>0</v>
          </cell>
          <cell r="R74">
            <v>0</v>
          </cell>
          <cell r="U74">
            <v>0</v>
          </cell>
          <cell r="X74" t="str">
            <v>Buildout</v>
          </cell>
        </row>
        <row r="75">
          <cell r="B75">
            <v>330</v>
          </cell>
          <cell r="C75">
            <v>0</v>
          </cell>
          <cell r="D75">
            <v>0</v>
          </cell>
          <cell r="E75">
            <v>0</v>
          </cell>
          <cell r="F75">
            <v>0</v>
          </cell>
          <cell r="G75">
            <v>0</v>
          </cell>
          <cell r="H75" t="str">
            <v>Calgary</v>
          </cell>
          <cell r="I75" t="str">
            <v>City</v>
          </cell>
          <cell r="J75">
            <v>0</v>
          </cell>
          <cell r="K75">
            <v>0</v>
          </cell>
          <cell r="L75">
            <v>0</v>
          </cell>
          <cell r="M75">
            <v>0</v>
          </cell>
          <cell r="N75">
            <v>0</v>
          </cell>
          <cell r="O75">
            <v>0</v>
          </cell>
          <cell r="P75">
            <v>0</v>
          </cell>
          <cell r="Q75">
            <v>0</v>
          </cell>
          <cell r="R75">
            <v>0</v>
          </cell>
          <cell r="U75">
            <v>0</v>
          </cell>
          <cell r="X75" t="str">
            <v>Buildout</v>
          </cell>
        </row>
        <row r="76">
          <cell r="B76">
            <v>331</v>
          </cell>
          <cell r="C76">
            <v>0</v>
          </cell>
          <cell r="D76">
            <v>0</v>
          </cell>
          <cell r="E76">
            <v>0</v>
          </cell>
          <cell r="F76">
            <v>0</v>
          </cell>
          <cell r="G76">
            <v>0</v>
          </cell>
          <cell r="H76" t="str">
            <v>Calgary</v>
          </cell>
          <cell r="I76" t="str">
            <v>City</v>
          </cell>
          <cell r="J76">
            <v>0</v>
          </cell>
          <cell r="K76">
            <v>0</v>
          </cell>
          <cell r="L76">
            <v>0</v>
          </cell>
          <cell r="M76">
            <v>0</v>
          </cell>
          <cell r="N76">
            <v>0</v>
          </cell>
          <cell r="O76">
            <v>0</v>
          </cell>
          <cell r="P76">
            <v>0</v>
          </cell>
          <cell r="Q76">
            <v>0</v>
          </cell>
          <cell r="R76">
            <v>0</v>
          </cell>
          <cell r="U76">
            <v>0</v>
          </cell>
          <cell r="X76" t="str">
            <v>Buildout</v>
          </cell>
        </row>
        <row r="77">
          <cell r="B77">
            <v>332</v>
          </cell>
          <cell r="C77">
            <v>0</v>
          </cell>
          <cell r="D77">
            <v>0</v>
          </cell>
          <cell r="E77">
            <v>0</v>
          </cell>
          <cell r="F77">
            <v>0</v>
          </cell>
          <cell r="G77">
            <v>0</v>
          </cell>
          <cell r="H77" t="str">
            <v>Calgary</v>
          </cell>
          <cell r="I77" t="str">
            <v>City</v>
          </cell>
          <cell r="J77">
            <v>21.999999995</v>
          </cell>
          <cell r="K77">
            <v>22.5798744437</v>
          </cell>
          <cell r="L77">
            <v>25.596109494299998</v>
          </cell>
          <cell r="M77">
            <v>29.116303699900001</v>
          </cell>
          <cell r="N77">
            <v>40.016121310400003</v>
          </cell>
          <cell r="O77">
            <v>51.455946621000002</v>
          </cell>
          <cell r="P77">
            <v>87.922593400099998</v>
          </cell>
          <cell r="Q77">
            <v>216.384259644</v>
          </cell>
          <cell r="R77">
            <v>408.79675647699997</v>
          </cell>
          <cell r="U77">
            <v>0</v>
          </cell>
          <cell r="X77" t="str">
            <v>Buildout</v>
          </cell>
        </row>
        <row r="78">
          <cell r="B78">
            <v>333</v>
          </cell>
          <cell r="C78">
            <v>0</v>
          </cell>
          <cell r="D78">
            <v>0</v>
          </cell>
          <cell r="E78">
            <v>0</v>
          </cell>
          <cell r="F78">
            <v>0</v>
          </cell>
          <cell r="G78">
            <v>0</v>
          </cell>
          <cell r="H78" t="str">
            <v>Calgary</v>
          </cell>
          <cell r="I78" t="str">
            <v>City</v>
          </cell>
          <cell r="J78">
            <v>0</v>
          </cell>
          <cell r="K78">
            <v>8.4143092611199997E-6</v>
          </cell>
          <cell r="L78">
            <v>1.8271186355899999E-5</v>
          </cell>
          <cell r="M78">
            <v>3.0064674994399999E-5</v>
          </cell>
          <cell r="N78">
            <v>4.4950395548300001E-5</v>
          </cell>
          <cell r="O78">
            <v>2919.3512445000001</v>
          </cell>
          <cell r="P78">
            <v>6512.2610889199996</v>
          </cell>
          <cell r="Q78">
            <v>6806.6143181400003</v>
          </cell>
          <cell r="R78">
            <v>6688.8450886800001</v>
          </cell>
          <cell r="U78">
            <v>0</v>
          </cell>
          <cell r="X78" t="str">
            <v>Buildout</v>
          </cell>
        </row>
        <row r="79">
          <cell r="B79">
            <v>334</v>
          </cell>
          <cell r="C79">
            <v>0</v>
          </cell>
          <cell r="D79">
            <v>0</v>
          </cell>
          <cell r="E79">
            <v>0</v>
          </cell>
          <cell r="F79">
            <v>0</v>
          </cell>
          <cell r="G79">
            <v>0</v>
          </cell>
          <cell r="H79" t="str">
            <v>Calgary</v>
          </cell>
          <cell r="I79" t="str">
            <v>City</v>
          </cell>
          <cell r="J79">
            <v>0</v>
          </cell>
          <cell r="K79">
            <v>0</v>
          </cell>
          <cell r="L79">
            <v>0</v>
          </cell>
          <cell r="M79">
            <v>0</v>
          </cell>
          <cell r="N79">
            <v>0</v>
          </cell>
          <cell r="O79">
            <v>0</v>
          </cell>
          <cell r="P79">
            <v>0</v>
          </cell>
          <cell r="Q79">
            <v>0</v>
          </cell>
          <cell r="R79">
            <v>0</v>
          </cell>
          <cell r="U79">
            <v>0</v>
          </cell>
          <cell r="X79" t="str">
            <v>Buildout</v>
          </cell>
        </row>
        <row r="80">
          <cell r="B80">
            <v>335</v>
          </cell>
          <cell r="C80">
            <v>0</v>
          </cell>
          <cell r="D80">
            <v>0</v>
          </cell>
          <cell r="E80">
            <v>0</v>
          </cell>
          <cell r="F80">
            <v>0</v>
          </cell>
          <cell r="G80">
            <v>0</v>
          </cell>
          <cell r="H80" t="str">
            <v>Calgary</v>
          </cell>
          <cell r="I80" t="str">
            <v>City</v>
          </cell>
          <cell r="J80">
            <v>0</v>
          </cell>
          <cell r="K80">
            <v>5.8233332091499997E-6</v>
          </cell>
          <cell r="L80">
            <v>1.26450315736E-5</v>
          </cell>
          <cell r="M80">
            <v>2.0807010401399999E-5</v>
          </cell>
          <cell r="N80">
            <v>3.1109045678899997E-5</v>
          </cell>
          <cell r="O80">
            <v>2020.4100566899999</v>
          </cell>
          <cell r="P80">
            <v>4506.97319161</v>
          </cell>
          <cell r="Q80">
            <v>4710.6877071700001</v>
          </cell>
          <cell r="R80">
            <v>4629.1825659100004</v>
          </cell>
          <cell r="U80">
            <v>0</v>
          </cell>
          <cell r="X80" t="str">
            <v>Buildout</v>
          </cell>
        </row>
        <row r="81">
          <cell r="B81">
            <v>336</v>
          </cell>
          <cell r="C81">
            <v>0</v>
          </cell>
          <cell r="D81">
            <v>0</v>
          </cell>
          <cell r="E81">
            <v>0</v>
          </cell>
          <cell r="F81">
            <v>0</v>
          </cell>
          <cell r="G81">
            <v>0</v>
          </cell>
          <cell r="H81" t="str">
            <v>Calgary</v>
          </cell>
          <cell r="I81" t="str">
            <v>City</v>
          </cell>
          <cell r="J81">
            <v>0</v>
          </cell>
          <cell r="K81">
            <v>2.0068611168800001E-6</v>
          </cell>
          <cell r="L81">
            <v>4.35778295271E-6</v>
          </cell>
          <cell r="M81">
            <v>7.1705977716400004E-6</v>
          </cell>
          <cell r="N81">
            <v>1.07209276739E-5</v>
          </cell>
          <cell r="O81">
            <v>696.28204969499996</v>
          </cell>
          <cell r="P81">
            <v>1553.2116965</v>
          </cell>
          <cell r="Q81">
            <v>1623.41663335</v>
          </cell>
          <cell r="R81">
            <v>1595.32799529</v>
          </cell>
          <cell r="U81">
            <v>0</v>
          </cell>
          <cell r="X81" t="str">
            <v>Buildout</v>
          </cell>
        </row>
        <row r="82">
          <cell r="B82">
            <v>337</v>
          </cell>
          <cell r="C82">
            <v>0</v>
          </cell>
          <cell r="D82">
            <v>0</v>
          </cell>
          <cell r="E82">
            <v>0</v>
          </cell>
          <cell r="F82">
            <v>0</v>
          </cell>
          <cell r="G82">
            <v>0</v>
          </cell>
          <cell r="H82" t="str">
            <v>Calgary</v>
          </cell>
          <cell r="I82" t="str">
            <v>City</v>
          </cell>
          <cell r="J82">
            <v>0</v>
          </cell>
          <cell r="K82">
            <v>0</v>
          </cell>
          <cell r="L82">
            <v>0</v>
          </cell>
          <cell r="M82">
            <v>0</v>
          </cell>
          <cell r="N82">
            <v>0</v>
          </cell>
          <cell r="O82">
            <v>0</v>
          </cell>
          <cell r="P82">
            <v>0</v>
          </cell>
          <cell r="Q82">
            <v>0</v>
          </cell>
          <cell r="R82">
            <v>0</v>
          </cell>
          <cell r="U82">
            <v>0</v>
          </cell>
          <cell r="X82" t="str">
            <v>Buildout</v>
          </cell>
        </row>
        <row r="83">
          <cell r="B83">
            <v>338</v>
          </cell>
          <cell r="C83">
            <v>0</v>
          </cell>
          <cell r="D83">
            <v>0</v>
          </cell>
          <cell r="E83">
            <v>0</v>
          </cell>
          <cell r="F83">
            <v>0</v>
          </cell>
          <cell r="G83">
            <v>0</v>
          </cell>
          <cell r="H83" t="str">
            <v>Calgary</v>
          </cell>
          <cell r="I83" t="str">
            <v>City</v>
          </cell>
          <cell r="J83">
            <v>0</v>
          </cell>
          <cell r="K83">
            <v>0</v>
          </cell>
          <cell r="L83">
            <v>0</v>
          </cell>
          <cell r="M83">
            <v>0</v>
          </cell>
          <cell r="N83">
            <v>0</v>
          </cell>
          <cell r="O83">
            <v>0</v>
          </cell>
          <cell r="P83">
            <v>0</v>
          </cell>
          <cell r="Q83">
            <v>0</v>
          </cell>
          <cell r="R83">
            <v>0</v>
          </cell>
          <cell r="U83">
            <v>0</v>
          </cell>
          <cell r="X83" t="str">
            <v>Buildout</v>
          </cell>
        </row>
        <row r="84">
          <cell r="B84">
            <v>339</v>
          </cell>
          <cell r="C84">
            <v>0</v>
          </cell>
          <cell r="D84">
            <v>0</v>
          </cell>
          <cell r="E84">
            <v>0</v>
          </cell>
          <cell r="F84">
            <v>0</v>
          </cell>
          <cell r="G84">
            <v>0</v>
          </cell>
          <cell r="H84" t="str">
            <v>Calgary</v>
          </cell>
          <cell r="I84" t="str">
            <v>City</v>
          </cell>
          <cell r="J84">
            <v>0</v>
          </cell>
          <cell r="K84">
            <v>0</v>
          </cell>
          <cell r="L84">
            <v>0</v>
          </cell>
          <cell r="M84">
            <v>0</v>
          </cell>
          <cell r="N84">
            <v>0</v>
          </cell>
          <cell r="O84">
            <v>0</v>
          </cell>
          <cell r="P84">
            <v>0</v>
          </cell>
          <cell r="Q84">
            <v>0</v>
          </cell>
          <cell r="R84">
            <v>0</v>
          </cell>
          <cell r="U84">
            <v>0</v>
          </cell>
          <cell r="X84" t="str">
            <v>Buildout</v>
          </cell>
        </row>
        <row r="85">
          <cell r="B85">
            <v>340</v>
          </cell>
          <cell r="C85">
            <v>0</v>
          </cell>
          <cell r="D85">
            <v>0</v>
          </cell>
          <cell r="E85">
            <v>0</v>
          </cell>
          <cell r="F85">
            <v>0</v>
          </cell>
          <cell r="G85">
            <v>0</v>
          </cell>
          <cell r="H85" t="str">
            <v>Calgary</v>
          </cell>
          <cell r="I85" t="str">
            <v>City</v>
          </cell>
          <cell r="J85">
            <v>0</v>
          </cell>
          <cell r="K85">
            <v>0</v>
          </cell>
          <cell r="L85">
            <v>0</v>
          </cell>
          <cell r="M85">
            <v>0</v>
          </cell>
          <cell r="N85">
            <v>0</v>
          </cell>
          <cell r="O85">
            <v>0</v>
          </cell>
          <cell r="P85">
            <v>0</v>
          </cell>
          <cell r="Q85">
            <v>0</v>
          </cell>
          <cell r="R85">
            <v>0</v>
          </cell>
          <cell r="U85">
            <v>0</v>
          </cell>
          <cell r="X85" t="str">
            <v>Buildout</v>
          </cell>
        </row>
        <row r="86">
          <cell r="B86">
            <v>341</v>
          </cell>
          <cell r="C86">
            <v>0</v>
          </cell>
          <cell r="D86">
            <v>0</v>
          </cell>
          <cell r="E86">
            <v>0</v>
          </cell>
          <cell r="F86">
            <v>0</v>
          </cell>
          <cell r="G86">
            <v>0</v>
          </cell>
          <cell r="H86" t="str">
            <v>Calgary</v>
          </cell>
          <cell r="I86" t="str">
            <v>City</v>
          </cell>
          <cell r="J86">
            <v>0</v>
          </cell>
          <cell r="K86">
            <v>0</v>
          </cell>
          <cell r="L86">
            <v>0</v>
          </cell>
          <cell r="M86">
            <v>0</v>
          </cell>
          <cell r="N86">
            <v>0</v>
          </cell>
          <cell r="O86">
            <v>0</v>
          </cell>
          <cell r="P86">
            <v>0</v>
          </cell>
          <cell r="Q86">
            <v>0</v>
          </cell>
          <cell r="R86">
            <v>0</v>
          </cell>
          <cell r="U86">
            <v>0</v>
          </cell>
          <cell r="X86" t="str">
            <v>Buildout</v>
          </cell>
        </row>
        <row r="87">
          <cell r="B87">
            <v>342</v>
          </cell>
          <cell r="C87">
            <v>0</v>
          </cell>
          <cell r="D87">
            <v>0</v>
          </cell>
          <cell r="E87">
            <v>0</v>
          </cell>
          <cell r="F87">
            <v>0</v>
          </cell>
          <cell r="G87">
            <v>0</v>
          </cell>
          <cell r="H87" t="str">
            <v>Calgary</v>
          </cell>
          <cell r="I87" t="str">
            <v>City</v>
          </cell>
          <cell r="J87">
            <v>0</v>
          </cell>
          <cell r="K87">
            <v>0</v>
          </cell>
          <cell r="L87">
            <v>0</v>
          </cell>
          <cell r="M87">
            <v>0</v>
          </cell>
          <cell r="N87">
            <v>0</v>
          </cell>
          <cell r="O87">
            <v>0</v>
          </cell>
          <cell r="P87">
            <v>0</v>
          </cell>
          <cell r="Q87">
            <v>0</v>
          </cell>
          <cell r="R87">
            <v>0</v>
          </cell>
          <cell r="U87">
            <v>0</v>
          </cell>
          <cell r="X87" t="str">
            <v>Buildout</v>
          </cell>
        </row>
        <row r="88">
          <cell r="B88">
            <v>343</v>
          </cell>
          <cell r="C88">
            <v>0</v>
          </cell>
          <cell r="D88">
            <v>0</v>
          </cell>
          <cell r="E88">
            <v>0</v>
          </cell>
          <cell r="F88">
            <v>0</v>
          </cell>
          <cell r="G88">
            <v>0</v>
          </cell>
          <cell r="H88" t="str">
            <v>Calgary</v>
          </cell>
          <cell r="I88" t="str">
            <v>City</v>
          </cell>
          <cell r="J88">
            <v>0</v>
          </cell>
          <cell r="K88">
            <v>0</v>
          </cell>
          <cell r="L88">
            <v>0</v>
          </cell>
          <cell r="M88">
            <v>0</v>
          </cell>
          <cell r="N88">
            <v>0</v>
          </cell>
          <cell r="O88">
            <v>0</v>
          </cell>
          <cell r="P88">
            <v>0</v>
          </cell>
          <cell r="Q88">
            <v>0</v>
          </cell>
          <cell r="R88">
            <v>0</v>
          </cell>
          <cell r="U88">
            <v>0</v>
          </cell>
          <cell r="X88" t="str">
            <v>Buildout</v>
          </cell>
        </row>
        <row r="89">
          <cell r="B89">
            <v>344</v>
          </cell>
          <cell r="C89">
            <v>0</v>
          </cell>
          <cell r="D89">
            <v>0</v>
          </cell>
          <cell r="E89">
            <v>0</v>
          </cell>
          <cell r="F89">
            <v>0</v>
          </cell>
          <cell r="G89">
            <v>0</v>
          </cell>
          <cell r="H89" t="str">
            <v>Calgary</v>
          </cell>
          <cell r="I89" t="str">
            <v>City</v>
          </cell>
          <cell r="J89">
            <v>4</v>
          </cell>
          <cell r="K89">
            <v>3.2459683201099998</v>
          </cell>
          <cell r="L89">
            <v>3.6406269617000002</v>
          </cell>
          <cell r="M89">
            <v>4.1049493219500004</v>
          </cell>
          <cell r="N89">
            <v>4.6008787286399997</v>
          </cell>
          <cell r="O89">
            <v>5.5283443698200001</v>
          </cell>
          <cell r="P89">
            <v>6.17880159078</v>
          </cell>
          <cell r="Q89">
            <v>6.1394297039800003</v>
          </cell>
          <cell r="R89">
            <v>6.0176181060299996</v>
          </cell>
          <cell r="U89">
            <v>0</v>
          </cell>
          <cell r="X89" t="str">
            <v>Buildout</v>
          </cell>
        </row>
        <row r="90">
          <cell r="B90">
            <v>345</v>
          </cell>
          <cell r="C90">
            <v>0</v>
          </cell>
          <cell r="D90">
            <v>0</v>
          </cell>
          <cell r="E90">
            <v>0</v>
          </cell>
          <cell r="F90">
            <v>0</v>
          </cell>
          <cell r="G90">
            <v>0</v>
          </cell>
          <cell r="H90" t="str">
            <v>Calgary</v>
          </cell>
          <cell r="I90" t="str">
            <v>City</v>
          </cell>
          <cell r="J90">
            <v>0</v>
          </cell>
          <cell r="K90">
            <v>0</v>
          </cell>
          <cell r="L90">
            <v>0</v>
          </cell>
          <cell r="M90">
            <v>0</v>
          </cell>
          <cell r="N90">
            <v>0</v>
          </cell>
          <cell r="O90">
            <v>0</v>
          </cell>
          <cell r="P90">
            <v>0</v>
          </cell>
          <cell r="Q90">
            <v>0</v>
          </cell>
          <cell r="R90">
            <v>0</v>
          </cell>
          <cell r="U90">
            <v>0</v>
          </cell>
          <cell r="X90" t="str">
            <v>Buildout</v>
          </cell>
        </row>
        <row r="91">
          <cell r="B91">
            <v>346</v>
          </cell>
          <cell r="C91">
            <v>0</v>
          </cell>
          <cell r="D91">
            <v>0</v>
          </cell>
          <cell r="E91">
            <v>0</v>
          </cell>
          <cell r="F91">
            <v>0</v>
          </cell>
          <cell r="G91">
            <v>0</v>
          </cell>
          <cell r="H91" t="str">
            <v>Calgary</v>
          </cell>
          <cell r="I91" t="str">
            <v>City</v>
          </cell>
          <cell r="J91">
            <v>0</v>
          </cell>
          <cell r="K91">
            <v>0</v>
          </cell>
          <cell r="L91">
            <v>0</v>
          </cell>
          <cell r="M91">
            <v>0</v>
          </cell>
          <cell r="N91">
            <v>0</v>
          </cell>
          <cell r="O91">
            <v>0</v>
          </cell>
          <cell r="P91">
            <v>0</v>
          </cell>
          <cell r="Q91">
            <v>0</v>
          </cell>
          <cell r="R91">
            <v>0</v>
          </cell>
          <cell r="U91">
            <v>0</v>
          </cell>
          <cell r="X91" t="str">
            <v>Buildout</v>
          </cell>
        </row>
        <row r="92">
          <cell r="B92">
            <v>347</v>
          </cell>
          <cell r="C92">
            <v>0</v>
          </cell>
          <cell r="D92">
            <v>0</v>
          </cell>
          <cell r="E92">
            <v>0</v>
          </cell>
          <cell r="F92">
            <v>0</v>
          </cell>
          <cell r="G92">
            <v>0</v>
          </cell>
          <cell r="H92" t="str">
            <v>Calgary</v>
          </cell>
          <cell r="I92" t="str">
            <v>City</v>
          </cell>
          <cell r="J92">
            <v>0</v>
          </cell>
          <cell r="K92">
            <v>0</v>
          </cell>
          <cell r="L92">
            <v>0</v>
          </cell>
          <cell r="M92">
            <v>0</v>
          </cell>
          <cell r="N92">
            <v>0</v>
          </cell>
          <cell r="O92">
            <v>0</v>
          </cell>
          <cell r="P92">
            <v>0</v>
          </cell>
          <cell r="Q92">
            <v>0</v>
          </cell>
          <cell r="R92">
            <v>0</v>
          </cell>
          <cell r="U92">
            <v>0</v>
          </cell>
          <cell r="X92" t="str">
            <v>Buildout</v>
          </cell>
        </row>
        <row r="93">
          <cell r="B93">
            <v>348</v>
          </cell>
          <cell r="C93">
            <v>0</v>
          </cell>
          <cell r="D93">
            <v>0</v>
          </cell>
          <cell r="E93">
            <v>0</v>
          </cell>
          <cell r="F93">
            <v>0</v>
          </cell>
          <cell r="G93">
            <v>0</v>
          </cell>
          <cell r="H93" t="str">
            <v>Calgary</v>
          </cell>
          <cell r="I93" t="str">
            <v>City</v>
          </cell>
          <cell r="J93">
            <v>1.9999999909999999</v>
          </cell>
          <cell r="K93">
            <v>2.11442306484</v>
          </cell>
          <cell r="L93">
            <v>2.2624644920499999</v>
          </cell>
          <cell r="M93">
            <v>2.4139011356900002</v>
          </cell>
          <cell r="N93">
            <v>2.55772317496</v>
          </cell>
          <cell r="O93">
            <v>2.7859213186199998</v>
          </cell>
          <cell r="P93">
            <v>2.8932340109800001</v>
          </cell>
          <cell r="Q93">
            <v>2.7925369412299998</v>
          </cell>
          <cell r="R93">
            <v>2.6910572131400001</v>
          </cell>
          <cell r="U93">
            <v>0</v>
          </cell>
          <cell r="X93" t="str">
            <v>Buildout</v>
          </cell>
        </row>
        <row r="94">
          <cell r="B94">
            <v>349</v>
          </cell>
          <cell r="C94">
            <v>0</v>
          </cell>
          <cell r="D94">
            <v>0</v>
          </cell>
          <cell r="E94">
            <v>0</v>
          </cell>
          <cell r="F94">
            <v>0</v>
          </cell>
          <cell r="G94">
            <v>0</v>
          </cell>
          <cell r="H94" t="str">
            <v>Calgary</v>
          </cell>
          <cell r="I94" t="str">
            <v>City</v>
          </cell>
          <cell r="J94">
            <v>0</v>
          </cell>
          <cell r="K94">
            <v>0</v>
          </cell>
          <cell r="L94">
            <v>0</v>
          </cell>
          <cell r="M94">
            <v>0</v>
          </cell>
          <cell r="N94">
            <v>0</v>
          </cell>
          <cell r="O94">
            <v>0</v>
          </cell>
          <cell r="P94">
            <v>0</v>
          </cell>
          <cell r="Q94">
            <v>0</v>
          </cell>
          <cell r="R94">
            <v>0</v>
          </cell>
          <cell r="U94">
            <v>0</v>
          </cell>
          <cell r="X94" t="str">
            <v>Buildout</v>
          </cell>
        </row>
        <row r="95">
          <cell r="B95">
            <v>350</v>
          </cell>
          <cell r="C95">
            <v>0</v>
          </cell>
          <cell r="D95">
            <v>0</v>
          </cell>
          <cell r="E95">
            <v>0</v>
          </cell>
          <cell r="F95">
            <v>0</v>
          </cell>
          <cell r="G95">
            <v>0</v>
          </cell>
          <cell r="H95" t="str">
            <v>Calgary</v>
          </cell>
          <cell r="I95" t="str">
            <v>City</v>
          </cell>
          <cell r="J95">
            <v>0</v>
          </cell>
          <cell r="K95">
            <v>0</v>
          </cell>
          <cell r="L95">
            <v>0</v>
          </cell>
          <cell r="M95">
            <v>0</v>
          </cell>
          <cell r="N95">
            <v>0</v>
          </cell>
          <cell r="O95">
            <v>0</v>
          </cell>
          <cell r="P95">
            <v>0</v>
          </cell>
          <cell r="Q95">
            <v>0</v>
          </cell>
          <cell r="R95">
            <v>0</v>
          </cell>
          <cell r="U95">
            <v>0</v>
          </cell>
          <cell r="X95" t="str">
            <v>Buildout</v>
          </cell>
        </row>
        <row r="96">
          <cell r="B96">
            <v>351</v>
          </cell>
          <cell r="C96">
            <v>0</v>
          </cell>
          <cell r="D96">
            <v>0</v>
          </cell>
          <cell r="E96">
            <v>0</v>
          </cell>
          <cell r="F96">
            <v>0</v>
          </cell>
          <cell r="G96">
            <v>0</v>
          </cell>
          <cell r="H96" t="str">
            <v>Calgary</v>
          </cell>
          <cell r="I96" t="str">
            <v>City</v>
          </cell>
          <cell r="J96">
            <v>0</v>
          </cell>
          <cell r="K96">
            <v>0</v>
          </cell>
          <cell r="L96">
            <v>0</v>
          </cell>
          <cell r="M96">
            <v>0</v>
          </cell>
          <cell r="N96">
            <v>0</v>
          </cell>
          <cell r="O96">
            <v>0</v>
          </cell>
          <cell r="P96">
            <v>0</v>
          </cell>
          <cell r="Q96">
            <v>0</v>
          </cell>
          <cell r="R96">
            <v>0</v>
          </cell>
          <cell r="U96">
            <v>0</v>
          </cell>
          <cell r="X96" t="str">
            <v>Buildout</v>
          </cell>
        </row>
        <row r="97">
          <cell r="B97">
            <v>352</v>
          </cell>
          <cell r="C97">
            <v>0</v>
          </cell>
          <cell r="D97">
            <v>0</v>
          </cell>
          <cell r="E97">
            <v>0</v>
          </cell>
          <cell r="F97">
            <v>0</v>
          </cell>
          <cell r="G97">
            <v>0</v>
          </cell>
          <cell r="H97" t="str">
            <v>Calgary</v>
          </cell>
          <cell r="I97" t="str">
            <v>City</v>
          </cell>
          <cell r="J97">
            <v>0</v>
          </cell>
          <cell r="K97">
            <v>0</v>
          </cell>
          <cell r="L97">
            <v>0</v>
          </cell>
          <cell r="M97">
            <v>0</v>
          </cell>
          <cell r="N97">
            <v>0</v>
          </cell>
          <cell r="O97">
            <v>0</v>
          </cell>
          <cell r="P97">
            <v>0</v>
          </cell>
          <cell r="Q97">
            <v>0</v>
          </cell>
          <cell r="R97">
            <v>0</v>
          </cell>
          <cell r="U97">
            <v>0</v>
          </cell>
          <cell r="X97" t="str">
            <v>Buildout</v>
          </cell>
        </row>
        <row r="98">
          <cell r="B98">
            <v>354</v>
          </cell>
          <cell r="C98">
            <v>0</v>
          </cell>
          <cell r="D98">
            <v>0</v>
          </cell>
          <cell r="E98">
            <v>0</v>
          </cell>
          <cell r="F98">
            <v>0</v>
          </cell>
          <cell r="G98">
            <v>0</v>
          </cell>
          <cell r="H98" t="str">
            <v>Calgary</v>
          </cell>
          <cell r="I98" t="str">
            <v>City</v>
          </cell>
          <cell r="J98">
            <v>235.99999999600001</v>
          </cell>
          <cell r="K98">
            <v>224.351401388</v>
          </cell>
          <cell r="L98">
            <v>239.56644184300001</v>
          </cell>
          <cell r="M98">
            <v>253.52846826499999</v>
          </cell>
          <cell r="N98">
            <v>264.75590473199998</v>
          </cell>
          <cell r="O98">
            <v>279.107122452</v>
          </cell>
          <cell r="P98">
            <v>281.57021572799999</v>
          </cell>
          <cell r="Q98">
            <v>263.30031044200001</v>
          </cell>
          <cell r="R98">
            <v>246.42173050700001</v>
          </cell>
          <cell r="U98">
            <v>0</v>
          </cell>
          <cell r="X98" t="str">
            <v>Buildout</v>
          </cell>
        </row>
        <row r="99">
          <cell r="B99">
            <v>356</v>
          </cell>
          <cell r="C99">
            <v>0</v>
          </cell>
          <cell r="D99">
            <v>0</v>
          </cell>
          <cell r="E99">
            <v>0</v>
          </cell>
          <cell r="F99">
            <v>0</v>
          </cell>
          <cell r="G99">
            <v>0</v>
          </cell>
          <cell r="H99" t="str">
            <v>Calgary</v>
          </cell>
          <cell r="I99" t="str">
            <v>City</v>
          </cell>
          <cell r="J99">
            <v>841.99999997899999</v>
          </cell>
          <cell r="K99">
            <v>941.90333647399996</v>
          </cell>
          <cell r="L99">
            <v>1067.72343</v>
          </cell>
          <cell r="M99">
            <v>1214.56581912</v>
          </cell>
          <cell r="N99">
            <v>1432.4081204500001</v>
          </cell>
          <cell r="O99">
            <v>1756.3609273300001</v>
          </cell>
          <cell r="P99">
            <v>2561.3495492900001</v>
          </cell>
          <cell r="Q99">
            <v>4581.4865217699999</v>
          </cell>
          <cell r="R99">
            <v>6873.76045651</v>
          </cell>
          <cell r="U99">
            <v>0</v>
          </cell>
          <cell r="X99" t="str">
            <v>Buildout</v>
          </cell>
        </row>
        <row r="100">
          <cell r="B100">
            <v>357</v>
          </cell>
          <cell r="C100">
            <v>0</v>
          </cell>
          <cell r="D100">
            <v>0</v>
          </cell>
          <cell r="E100">
            <v>0</v>
          </cell>
          <cell r="F100">
            <v>0</v>
          </cell>
          <cell r="G100">
            <v>0</v>
          </cell>
          <cell r="H100" t="str">
            <v>Calgary</v>
          </cell>
          <cell r="I100" t="str">
            <v>City</v>
          </cell>
          <cell r="J100">
            <v>0</v>
          </cell>
          <cell r="K100">
            <v>0</v>
          </cell>
          <cell r="L100">
            <v>0</v>
          </cell>
          <cell r="M100">
            <v>0</v>
          </cell>
          <cell r="N100">
            <v>0</v>
          </cell>
          <cell r="O100">
            <v>0</v>
          </cell>
          <cell r="P100">
            <v>0</v>
          </cell>
          <cell r="Q100">
            <v>0</v>
          </cell>
          <cell r="R100">
            <v>0</v>
          </cell>
          <cell r="U100">
            <v>0</v>
          </cell>
          <cell r="X100" t="str">
            <v>Buildout</v>
          </cell>
        </row>
        <row r="101">
          <cell r="B101">
            <v>358</v>
          </cell>
          <cell r="C101">
            <v>0</v>
          </cell>
          <cell r="D101">
            <v>0</v>
          </cell>
          <cell r="E101">
            <v>0</v>
          </cell>
          <cell r="F101">
            <v>0</v>
          </cell>
          <cell r="G101">
            <v>0</v>
          </cell>
          <cell r="H101" t="str">
            <v>Calgary</v>
          </cell>
          <cell r="I101" t="str">
            <v>City</v>
          </cell>
          <cell r="J101">
            <v>123.000000004</v>
          </cell>
          <cell r="K101">
            <v>132.15918328399999</v>
          </cell>
          <cell r="L101">
            <v>148.510964868</v>
          </cell>
          <cell r="M101">
            <v>165.71194219</v>
          </cell>
          <cell r="N101">
            <v>194.546488404</v>
          </cell>
          <cell r="O101">
            <v>239.061925892</v>
          </cell>
          <cell r="P101">
            <v>353.74197091500002</v>
          </cell>
          <cell r="Q101">
            <v>669.58765971000003</v>
          </cell>
          <cell r="R101">
            <v>1057.5160462399999</v>
          </cell>
          <cell r="U101">
            <v>0</v>
          </cell>
          <cell r="X101" t="str">
            <v>Buildout</v>
          </cell>
        </row>
        <row r="102">
          <cell r="B102">
            <v>401</v>
          </cell>
          <cell r="C102">
            <v>0</v>
          </cell>
          <cell r="D102">
            <v>0</v>
          </cell>
          <cell r="E102">
            <v>0</v>
          </cell>
          <cell r="F102">
            <v>0</v>
          </cell>
          <cell r="G102">
            <v>0</v>
          </cell>
          <cell r="H102" t="str">
            <v>Calgary</v>
          </cell>
          <cell r="I102" t="str">
            <v>City</v>
          </cell>
          <cell r="J102">
            <v>0</v>
          </cell>
          <cell r="K102">
            <v>0</v>
          </cell>
          <cell r="L102">
            <v>0</v>
          </cell>
          <cell r="M102">
            <v>0</v>
          </cell>
          <cell r="N102">
            <v>0</v>
          </cell>
          <cell r="O102">
            <v>0</v>
          </cell>
          <cell r="P102">
            <v>0</v>
          </cell>
          <cell r="Q102">
            <v>0</v>
          </cell>
          <cell r="R102">
            <v>0</v>
          </cell>
          <cell r="U102">
            <v>0</v>
          </cell>
          <cell r="X102" t="str">
            <v>Buildout</v>
          </cell>
        </row>
        <row r="103">
          <cell r="B103">
            <v>402</v>
          </cell>
          <cell r="C103">
            <v>0</v>
          </cell>
          <cell r="D103">
            <v>0</v>
          </cell>
          <cell r="E103">
            <v>0</v>
          </cell>
          <cell r="F103">
            <v>0</v>
          </cell>
          <cell r="G103">
            <v>0</v>
          </cell>
          <cell r="H103" t="str">
            <v>Calgary</v>
          </cell>
          <cell r="I103" t="str">
            <v>City</v>
          </cell>
          <cell r="J103">
            <v>0</v>
          </cell>
          <cell r="K103">
            <v>6.7285836077399999E-6</v>
          </cell>
          <cell r="L103">
            <v>1.5542562147999999E-5</v>
          </cell>
          <cell r="M103">
            <v>2.5627788420099999E-5</v>
          </cell>
          <cell r="N103">
            <v>3.8359001301000001E-5</v>
          </cell>
          <cell r="O103">
            <v>2750.1455618499999</v>
          </cell>
          <cell r="P103">
            <v>7144.5041472900002</v>
          </cell>
          <cell r="Q103">
            <v>8607.0206138600006</v>
          </cell>
          <cell r="R103">
            <v>9374.1243171099995</v>
          </cell>
          <cell r="U103">
            <v>0</v>
          </cell>
          <cell r="X103" t="str">
            <v>Buildout</v>
          </cell>
        </row>
        <row r="104">
          <cell r="B104">
            <v>403</v>
          </cell>
          <cell r="C104">
            <v>0</v>
          </cell>
          <cell r="D104">
            <v>0</v>
          </cell>
          <cell r="E104">
            <v>0</v>
          </cell>
          <cell r="F104">
            <v>0</v>
          </cell>
          <cell r="G104">
            <v>0</v>
          </cell>
          <cell r="H104" t="str">
            <v>Calgary</v>
          </cell>
          <cell r="I104" t="str">
            <v>City</v>
          </cell>
          <cell r="J104">
            <v>1855.00000002</v>
          </cell>
          <cell r="K104">
            <v>2114.3492357700002</v>
          </cell>
          <cell r="L104">
            <v>2301.9643329300002</v>
          </cell>
          <cell r="M104">
            <v>2446.1834634699999</v>
          </cell>
          <cell r="N104">
            <v>2558.0803084099998</v>
          </cell>
          <cell r="O104">
            <v>2885.68836371</v>
          </cell>
          <cell r="P104">
            <v>3385.0126657999999</v>
          </cell>
          <cell r="Q104">
            <v>3628.3188618700001</v>
          </cell>
          <cell r="R104">
            <v>3683.3354706700002</v>
          </cell>
          <cell r="U104">
            <v>0</v>
          </cell>
          <cell r="X104" t="str">
            <v>Buildout</v>
          </cell>
        </row>
        <row r="105">
          <cell r="B105">
            <v>404</v>
          </cell>
          <cell r="C105">
            <v>0</v>
          </cell>
          <cell r="D105">
            <v>0</v>
          </cell>
          <cell r="E105">
            <v>0</v>
          </cell>
          <cell r="F105">
            <v>0</v>
          </cell>
          <cell r="G105">
            <v>0</v>
          </cell>
          <cell r="H105" t="str">
            <v>Calgary</v>
          </cell>
          <cell r="I105" t="str">
            <v>City</v>
          </cell>
          <cell r="J105">
            <v>1413.0000000299999</v>
          </cell>
          <cell r="K105">
            <v>1467.98264982</v>
          </cell>
          <cell r="L105">
            <v>1541.7039280199999</v>
          </cell>
          <cell r="M105">
            <v>1588.35034572</v>
          </cell>
          <cell r="N105">
            <v>1610.0721701299999</v>
          </cell>
          <cell r="O105">
            <v>1661.2391744700001</v>
          </cell>
          <cell r="P105">
            <v>1722.5083707199999</v>
          </cell>
          <cell r="Q105">
            <v>1666.55300977</v>
          </cell>
          <cell r="R105">
            <v>1583.48533782</v>
          </cell>
          <cell r="U105">
            <v>0</v>
          </cell>
          <cell r="X105" t="str">
            <v>Buildout</v>
          </cell>
        </row>
        <row r="106">
          <cell r="B106">
            <v>405</v>
          </cell>
          <cell r="C106">
            <v>0</v>
          </cell>
          <cell r="D106">
            <v>0</v>
          </cell>
          <cell r="E106">
            <v>0</v>
          </cell>
          <cell r="F106">
            <v>0</v>
          </cell>
          <cell r="G106">
            <v>0</v>
          </cell>
          <cell r="H106" t="str">
            <v>Calgary</v>
          </cell>
          <cell r="I106" t="str">
            <v>City</v>
          </cell>
          <cell r="J106">
            <v>914.00000000299997</v>
          </cell>
          <cell r="K106">
            <v>987.23683905099995</v>
          </cell>
          <cell r="L106">
            <v>1026.7384472000001</v>
          </cell>
          <cell r="M106">
            <v>1055.4946507300001</v>
          </cell>
          <cell r="N106">
            <v>1075.8846080799999</v>
          </cell>
          <cell r="O106">
            <v>1119.64584154</v>
          </cell>
          <cell r="P106">
            <v>1156.2764935299999</v>
          </cell>
          <cell r="Q106">
            <v>1124.1447562799999</v>
          </cell>
          <cell r="R106">
            <v>1084.1058080099999</v>
          </cell>
          <cell r="U106">
            <v>0</v>
          </cell>
          <cell r="X106" t="str">
            <v>Buildout</v>
          </cell>
        </row>
        <row r="107">
          <cell r="B107">
            <v>406</v>
          </cell>
          <cell r="C107">
            <v>0</v>
          </cell>
          <cell r="D107">
            <v>0</v>
          </cell>
          <cell r="E107">
            <v>0</v>
          </cell>
          <cell r="F107">
            <v>0</v>
          </cell>
          <cell r="G107">
            <v>0</v>
          </cell>
          <cell r="H107" t="str">
            <v>Calgary</v>
          </cell>
          <cell r="I107" t="str">
            <v>City</v>
          </cell>
          <cell r="J107">
            <v>45</v>
          </cell>
          <cell r="K107">
            <v>44.001961292399997</v>
          </cell>
          <cell r="L107">
            <v>46.985036695799998</v>
          </cell>
          <cell r="M107">
            <v>48.7816635776</v>
          </cell>
          <cell r="N107">
            <v>50.154765473099999</v>
          </cell>
          <cell r="O107">
            <v>52.861818263899998</v>
          </cell>
          <cell r="P107">
            <v>56.608620663499998</v>
          </cell>
          <cell r="Q107">
            <v>56.396749021300003</v>
          </cell>
          <cell r="R107">
            <v>54.074560319</v>
          </cell>
          <cell r="U107">
            <v>0</v>
          </cell>
          <cell r="X107" t="str">
            <v>Buildout</v>
          </cell>
        </row>
        <row r="108">
          <cell r="B108">
            <v>407</v>
          </cell>
          <cell r="C108">
            <v>0</v>
          </cell>
          <cell r="D108">
            <v>0</v>
          </cell>
          <cell r="E108">
            <v>0</v>
          </cell>
          <cell r="F108">
            <v>0</v>
          </cell>
          <cell r="G108">
            <v>0</v>
          </cell>
          <cell r="H108" t="str">
            <v>Calgary</v>
          </cell>
          <cell r="I108" t="str">
            <v>City</v>
          </cell>
          <cell r="J108">
            <v>745.00000000199998</v>
          </cell>
          <cell r="K108">
            <v>797.42438571499997</v>
          </cell>
          <cell r="L108">
            <v>829.33116293700004</v>
          </cell>
          <cell r="M108">
            <v>852.55851568000003</v>
          </cell>
          <cell r="N108">
            <v>870.64367431300002</v>
          </cell>
          <cell r="O108">
            <v>907.46142989199996</v>
          </cell>
          <cell r="P108">
            <v>937.27657600800001</v>
          </cell>
          <cell r="Q108">
            <v>911.48513983400005</v>
          </cell>
          <cell r="R108">
            <v>879.13064644500002</v>
          </cell>
          <cell r="U108">
            <v>0</v>
          </cell>
          <cell r="X108" t="str">
            <v>Buildout</v>
          </cell>
        </row>
        <row r="109">
          <cell r="B109">
            <v>408</v>
          </cell>
          <cell r="C109">
            <v>0</v>
          </cell>
          <cell r="D109">
            <v>0</v>
          </cell>
          <cell r="E109">
            <v>0</v>
          </cell>
          <cell r="F109">
            <v>0</v>
          </cell>
          <cell r="G109">
            <v>0</v>
          </cell>
          <cell r="H109" t="str">
            <v>Calgary</v>
          </cell>
          <cell r="I109" t="str">
            <v>City</v>
          </cell>
          <cell r="J109">
            <v>714.00000000399996</v>
          </cell>
          <cell r="K109">
            <v>710.47119439200003</v>
          </cell>
          <cell r="L109">
            <v>738.89877473900003</v>
          </cell>
          <cell r="M109">
            <v>759.59335717700003</v>
          </cell>
          <cell r="N109">
            <v>775.30529270500006</v>
          </cell>
          <cell r="O109">
            <v>807.74277231300005</v>
          </cell>
          <cell r="P109">
            <v>834.25031233200002</v>
          </cell>
          <cell r="Q109">
            <v>811.23087522499998</v>
          </cell>
          <cell r="R109">
            <v>782.40779783799996</v>
          </cell>
          <cell r="U109">
            <v>0</v>
          </cell>
          <cell r="X109" t="str">
            <v>Buildout</v>
          </cell>
        </row>
        <row r="110">
          <cell r="B110">
            <v>409</v>
          </cell>
          <cell r="C110">
            <v>0</v>
          </cell>
          <cell r="D110">
            <v>0</v>
          </cell>
          <cell r="E110">
            <v>0</v>
          </cell>
          <cell r="F110">
            <v>0</v>
          </cell>
          <cell r="G110">
            <v>0</v>
          </cell>
          <cell r="H110" t="str">
            <v>Calgary</v>
          </cell>
          <cell r="I110" t="str">
            <v>City</v>
          </cell>
          <cell r="J110">
            <v>3243.9999999900001</v>
          </cell>
          <cell r="K110">
            <v>3479.7579836</v>
          </cell>
          <cell r="L110">
            <v>3661.3343572700001</v>
          </cell>
          <cell r="M110">
            <v>3773.6771481999999</v>
          </cell>
          <cell r="N110">
            <v>3819.80039296</v>
          </cell>
          <cell r="O110">
            <v>3933.4519105700001</v>
          </cell>
          <cell r="P110">
            <v>4081.5812491199999</v>
          </cell>
          <cell r="Q110">
            <v>3945.0733906999999</v>
          </cell>
          <cell r="R110">
            <v>3737.4611361299999</v>
          </cell>
          <cell r="U110">
            <v>0</v>
          </cell>
          <cell r="X110" t="str">
            <v>Buildout</v>
          </cell>
        </row>
        <row r="111">
          <cell r="B111">
            <v>410</v>
          </cell>
          <cell r="C111">
            <v>0</v>
          </cell>
          <cell r="D111">
            <v>0</v>
          </cell>
          <cell r="E111">
            <v>0</v>
          </cell>
          <cell r="F111">
            <v>0</v>
          </cell>
          <cell r="G111">
            <v>0</v>
          </cell>
          <cell r="H111" t="str">
            <v>Calgary</v>
          </cell>
          <cell r="I111" t="str">
            <v>City</v>
          </cell>
          <cell r="J111">
            <v>3526.0000000099999</v>
          </cell>
          <cell r="K111">
            <v>3929.1167271600002</v>
          </cell>
          <cell r="L111">
            <v>4107.8915669300004</v>
          </cell>
          <cell r="M111">
            <v>4227.9322432999998</v>
          </cell>
          <cell r="N111">
            <v>4286.7584850900002</v>
          </cell>
          <cell r="O111">
            <v>4431.82594677</v>
          </cell>
          <cell r="P111">
            <v>4585.99662704</v>
          </cell>
          <cell r="Q111">
            <v>4445.3460786100004</v>
          </cell>
          <cell r="R111">
            <v>4252.2167832100004</v>
          </cell>
          <cell r="U111">
            <v>0</v>
          </cell>
          <cell r="X111" t="str">
            <v>Buildout</v>
          </cell>
        </row>
        <row r="112">
          <cell r="B112">
            <v>411</v>
          </cell>
          <cell r="C112">
            <v>0</v>
          </cell>
          <cell r="D112">
            <v>0</v>
          </cell>
          <cell r="E112">
            <v>0</v>
          </cell>
          <cell r="F112">
            <v>0</v>
          </cell>
          <cell r="G112">
            <v>0</v>
          </cell>
          <cell r="H112" t="str">
            <v>Calgary</v>
          </cell>
          <cell r="I112" t="str">
            <v>City</v>
          </cell>
          <cell r="J112">
            <v>1469</v>
          </cell>
          <cell r="K112">
            <v>1672.51283788</v>
          </cell>
          <cell r="L112">
            <v>1745.4979487000001</v>
          </cell>
          <cell r="M112">
            <v>1795.78795694</v>
          </cell>
          <cell r="N112">
            <v>1821.7010742800001</v>
          </cell>
          <cell r="O112">
            <v>1885.5496739</v>
          </cell>
          <cell r="P112">
            <v>1949.6363152399999</v>
          </cell>
          <cell r="Q112">
            <v>1891.3751401</v>
          </cell>
          <cell r="R112">
            <v>1814.0641822099999</v>
          </cell>
          <cell r="U112">
            <v>0</v>
          </cell>
          <cell r="X112" t="str">
            <v>Buildout</v>
          </cell>
        </row>
        <row r="113">
          <cell r="B113">
            <v>412</v>
          </cell>
          <cell r="C113">
            <v>0</v>
          </cell>
          <cell r="D113">
            <v>0</v>
          </cell>
          <cell r="E113">
            <v>0</v>
          </cell>
          <cell r="F113">
            <v>0</v>
          </cell>
          <cell r="G113">
            <v>0</v>
          </cell>
          <cell r="H113" t="str">
            <v>Calgary</v>
          </cell>
          <cell r="I113" t="str">
            <v>City</v>
          </cell>
          <cell r="J113">
            <v>3950.9999999500001</v>
          </cell>
          <cell r="K113">
            <v>4473.4317856600001</v>
          </cell>
          <cell r="L113">
            <v>4663.35500004</v>
          </cell>
          <cell r="M113">
            <v>4764.8748482999999</v>
          </cell>
          <cell r="N113">
            <v>4794.3824493399998</v>
          </cell>
          <cell r="O113">
            <v>4946.0152093799998</v>
          </cell>
          <cell r="P113">
            <v>5123.4452087999998</v>
          </cell>
          <cell r="Q113">
            <v>4952.7596178200001</v>
          </cell>
          <cell r="R113">
            <v>4704.5554149299996</v>
          </cell>
          <cell r="U113">
            <v>0</v>
          </cell>
          <cell r="X113" t="str">
            <v>Buildout</v>
          </cell>
        </row>
        <row r="114">
          <cell r="B114">
            <v>414</v>
          </cell>
          <cell r="C114">
            <v>0</v>
          </cell>
          <cell r="D114">
            <v>0</v>
          </cell>
          <cell r="E114">
            <v>0</v>
          </cell>
          <cell r="F114">
            <v>0</v>
          </cell>
          <cell r="G114">
            <v>0</v>
          </cell>
          <cell r="H114" t="str">
            <v>Calgary</v>
          </cell>
          <cell r="I114" t="str">
            <v>City</v>
          </cell>
          <cell r="J114">
            <v>2542.99999996</v>
          </cell>
          <cell r="K114">
            <v>2757.0523966599999</v>
          </cell>
          <cell r="L114">
            <v>2867.3683807399998</v>
          </cell>
          <cell r="M114">
            <v>2947.6757161700002</v>
          </cell>
          <cell r="N114">
            <v>2994.635659</v>
          </cell>
          <cell r="O114">
            <v>3107.8049533799999</v>
          </cell>
          <cell r="P114">
            <v>3208.7015073100001</v>
          </cell>
          <cell r="Q114">
            <v>3117.96584945</v>
          </cell>
          <cell r="R114">
            <v>3006.2338063699999</v>
          </cell>
          <cell r="U114">
            <v>0</v>
          </cell>
          <cell r="X114" t="str">
            <v>Buildout</v>
          </cell>
        </row>
        <row r="115">
          <cell r="B115">
            <v>415</v>
          </cell>
          <cell r="C115">
            <v>0</v>
          </cell>
          <cell r="D115">
            <v>0</v>
          </cell>
          <cell r="E115">
            <v>0</v>
          </cell>
          <cell r="F115">
            <v>0</v>
          </cell>
          <cell r="G115">
            <v>0</v>
          </cell>
          <cell r="H115" t="str">
            <v>Calgary</v>
          </cell>
          <cell r="I115" t="str">
            <v>City</v>
          </cell>
          <cell r="J115">
            <v>964.99999999900001</v>
          </cell>
          <cell r="K115">
            <v>1009.50533897</v>
          </cell>
          <cell r="L115">
            <v>1049.8979607000001</v>
          </cell>
          <cell r="M115">
            <v>1079.30280034</v>
          </cell>
          <cell r="N115">
            <v>1096.72136196</v>
          </cell>
          <cell r="O115">
            <v>1138.36104404</v>
          </cell>
          <cell r="P115">
            <v>1175.3361151700001</v>
          </cell>
          <cell r="Q115">
            <v>1142.1353442699999</v>
          </cell>
          <cell r="R115">
            <v>1101.22232977</v>
          </cell>
          <cell r="U115">
            <v>0</v>
          </cell>
          <cell r="X115" t="str">
            <v>Buildout</v>
          </cell>
        </row>
        <row r="116">
          <cell r="B116">
            <v>416</v>
          </cell>
          <cell r="C116">
            <v>0</v>
          </cell>
          <cell r="D116">
            <v>0</v>
          </cell>
          <cell r="E116">
            <v>0</v>
          </cell>
          <cell r="F116">
            <v>0</v>
          </cell>
          <cell r="G116">
            <v>0</v>
          </cell>
          <cell r="H116" t="str">
            <v>Calgary</v>
          </cell>
          <cell r="I116" t="str">
            <v>City</v>
          </cell>
          <cell r="J116">
            <v>5</v>
          </cell>
          <cell r="K116">
            <v>5.2976411128900001</v>
          </cell>
          <cell r="L116">
            <v>5.51668093352</v>
          </cell>
          <cell r="M116">
            <v>5.6968120671799998</v>
          </cell>
          <cell r="N116">
            <v>5.8338185649099996</v>
          </cell>
          <cell r="O116">
            <v>6.1826197541300001</v>
          </cell>
          <cell r="P116">
            <v>6.5318053556300004</v>
          </cell>
          <cell r="Q116">
            <v>6.5609479846300003</v>
          </cell>
          <cell r="R116">
            <v>6.5148676183900003</v>
          </cell>
          <cell r="U116">
            <v>0</v>
          </cell>
          <cell r="X116" t="str">
            <v>Buildout</v>
          </cell>
        </row>
        <row r="117">
          <cell r="B117">
            <v>417</v>
          </cell>
          <cell r="C117">
            <v>0</v>
          </cell>
          <cell r="D117">
            <v>0</v>
          </cell>
          <cell r="E117">
            <v>0</v>
          </cell>
          <cell r="F117">
            <v>0</v>
          </cell>
          <cell r="G117">
            <v>0</v>
          </cell>
          <cell r="H117" t="str">
            <v>Calgary</v>
          </cell>
          <cell r="I117" t="str">
            <v>City</v>
          </cell>
          <cell r="J117">
            <v>1810</v>
          </cell>
          <cell r="K117">
            <v>1878.56297774</v>
          </cell>
          <cell r="L117">
            <v>1924.3198418100001</v>
          </cell>
          <cell r="M117">
            <v>1963.5154104200001</v>
          </cell>
          <cell r="N117">
            <v>1988.2804128499999</v>
          </cell>
          <cell r="O117">
            <v>2038.8289153799999</v>
          </cell>
          <cell r="P117">
            <v>2052.3845732</v>
          </cell>
          <cell r="Q117">
            <v>1999.3268914099999</v>
          </cell>
          <cell r="R117">
            <v>1969.54916185</v>
          </cell>
          <cell r="U117">
            <v>0</v>
          </cell>
          <cell r="X117" t="str">
            <v>Buildout</v>
          </cell>
        </row>
        <row r="118">
          <cell r="B118">
            <v>418</v>
          </cell>
          <cell r="C118">
            <v>0</v>
          </cell>
          <cell r="D118">
            <v>0</v>
          </cell>
          <cell r="E118">
            <v>0</v>
          </cell>
          <cell r="F118">
            <v>0</v>
          </cell>
          <cell r="G118">
            <v>0</v>
          </cell>
          <cell r="H118" t="str">
            <v>Calgary</v>
          </cell>
          <cell r="I118" t="str">
            <v>City</v>
          </cell>
          <cell r="J118">
            <v>805.99999999399995</v>
          </cell>
          <cell r="K118">
            <v>854.08117686100002</v>
          </cell>
          <cell r="L118">
            <v>874.88435287000004</v>
          </cell>
          <cell r="M118">
            <v>892.70446194399995</v>
          </cell>
          <cell r="N118">
            <v>903.96377151900003</v>
          </cell>
          <cell r="O118">
            <v>926.94544660500003</v>
          </cell>
          <cell r="P118">
            <v>933.10847217200001</v>
          </cell>
          <cell r="Q118">
            <v>908.98600827799999</v>
          </cell>
          <cell r="R118">
            <v>895.44768206699996</v>
          </cell>
          <cell r="U118">
            <v>0</v>
          </cell>
          <cell r="X118" t="str">
            <v>Buildout</v>
          </cell>
        </row>
        <row r="119">
          <cell r="B119">
            <v>419</v>
          </cell>
          <cell r="C119">
            <v>0</v>
          </cell>
          <cell r="D119">
            <v>0</v>
          </cell>
          <cell r="E119">
            <v>0</v>
          </cell>
          <cell r="F119">
            <v>0</v>
          </cell>
          <cell r="G119">
            <v>0</v>
          </cell>
          <cell r="H119" t="str">
            <v>Calgary</v>
          </cell>
          <cell r="I119" t="str">
            <v>City</v>
          </cell>
          <cell r="J119">
            <v>0</v>
          </cell>
          <cell r="K119">
            <v>0</v>
          </cell>
          <cell r="L119">
            <v>0</v>
          </cell>
          <cell r="M119">
            <v>0</v>
          </cell>
          <cell r="N119">
            <v>0</v>
          </cell>
          <cell r="O119">
            <v>0</v>
          </cell>
          <cell r="P119">
            <v>0</v>
          </cell>
          <cell r="Q119">
            <v>0</v>
          </cell>
          <cell r="R119">
            <v>0</v>
          </cell>
          <cell r="U119">
            <v>0</v>
          </cell>
          <cell r="X119" t="str">
            <v>Buildout</v>
          </cell>
        </row>
        <row r="120">
          <cell r="B120">
            <v>420</v>
          </cell>
          <cell r="C120">
            <v>0</v>
          </cell>
          <cell r="D120">
            <v>0</v>
          </cell>
          <cell r="E120">
            <v>0</v>
          </cell>
          <cell r="F120">
            <v>0</v>
          </cell>
          <cell r="G120">
            <v>0</v>
          </cell>
          <cell r="H120" t="str">
            <v>Calgary</v>
          </cell>
          <cell r="I120" t="str">
            <v>City</v>
          </cell>
          <cell r="J120">
            <v>679.99999999600004</v>
          </cell>
          <cell r="K120">
            <v>724.47338338199995</v>
          </cell>
          <cell r="L120">
            <v>747.65319671999998</v>
          </cell>
          <cell r="M120">
            <v>764.78545617099996</v>
          </cell>
          <cell r="N120">
            <v>773.77378182899997</v>
          </cell>
          <cell r="O120">
            <v>792.85661994899999</v>
          </cell>
          <cell r="P120">
            <v>803.79287917099998</v>
          </cell>
          <cell r="Q120">
            <v>780.93140978199995</v>
          </cell>
          <cell r="R120">
            <v>760.73797911400004</v>
          </cell>
          <cell r="U120">
            <v>0</v>
          </cell>
          <cell r="X120" t="str">
            <v>Buildout</v>
          </cell>
        </row>
        <row r="121">
          <cell r="B121">
            <v>421</v>
          </cell>
          <cell r="C121">
            <v>0</v>
          </cell>
          <cell r="D121">
            <v>0</v>
          </cell>
          <cell r="E121">
            <v>0</v>
          </cell>
          <cell r="F121">
            <v>0</v>
          </cell>
          <cell r="G121">
            <v>0</v>
          </cell>
          <cell r="H121" t="str">
            <v>Calgary</v>
          </cell>
          <cell r="I121" t="str">
            <v>City</v>
          </cell>
          <cell r="J121">
            <v>368.99999999900001</v>
          </cell>
          <cell r="K121">
            <v>366.10121732699997</v>
          </cell>
          <cell r="L121">
            <v>376.31021983900001</v>
          </cell>
          <cell r="M121">
            <v>385.924350393</v>
          </cell>
          <cell r="N121">
            <v>393.16908146600002</v>
          </cell>
          <cell r="O121">
            <v>409.16646414799999</v>
          </cell>
          <cell r="P121">
            <v>422.50045411600001</v>
          </cell>
          <cell r="Q121">
            <v>425.09229119600002</v>
          </cell>
          <cell r="R121">
            <v>427.273707505</v>
          </cell>
          <cell r="U121">
            <v>0</v>
          </cell>
          <cell r="X121" t="str">
            <v>Buildout</v>
          </cell>
        </row>
        <row r="122">
          <cell r="B122">
            <v>422</v>
          </cell>
          <cell r="C122">
            <v>0</v>
          </cell>
          <cell r="D122">
            <v>0</v>
          </cell>
          <cell r="E122">
            <v>0</v>
          </cell>
          <cell r="F122">
            <v>0</v>
          </cell>
          <cell r="G122">
            <v>0</v>
          </cell>
          <cell r="H122" t="str">
            <v>Calgary</v>
          </cell>
          <cell r="I122" t="str">
            <v>City</v>
          </cell>
          <cell r="J122">
            <v>2049.9999999500001</v>
          </cell>
          <cell r="K122">
            <v>2199.2794887999999</v>
          </cell>
          <cell r="L122">
            <v>2287.27770074</v>
          </cell>
          <cell r="M122">
            <v>2351.33824448</v>
          </cell>
          <cell r="N122">
            <v>2389.1623684800002</v>
          </cell>
          <cell r="O122">
            <v>2479.7658705399999</v>
          </cell>
          <cell r="P122">
            <v>2560.3013910999998</v>
          </cell>
          <cell r="Q122">
            <v>2487.9587720200002</v>
          </cell>
          <cell r="R122">
            <v>2398.8278931099999</v>
          </cell>
          <cell r="U122">
            <v>0</v>
          </cell>
          <cell r="X122" t="str">
            <v>Buildout</v>
          </cell>
        </row>
        <row r="123">
          <cell r="B123">
            <v>423</v>
          </cell>
          <cell r="C123">
            <v>0</v>
          </cell>
          <cell r="D123">
            <v>0</v>
          </cell>
          <cell r="E123">
            <v>0</v>
          </cell>
          <cell r="F123">
            <v>0</v>
          </cell>
          <cell r="G123">
            <v>0</v>
          </cell>
          <cell r="H123" t="str">
            <v>Calgary</v>
          </cell>
          <cell r="I123" t="str">
            <v>City</v>
          </cell>
          <cell r="J123">
            <v>314.00000000799997</v>
          </cell>
          <cell r="K123">
            <v>345.69195420800003</v>
          </cell>
          <cell r="L123">
            <v>359.52388131800001</v>
          </cell>
          <cell r="M123">
            <v>369.59318562200002</v>
          </cell>
          <cell r="N123">
            <v>375.76690197900001</v>
          </cell>
          <cell r="O123">
            <v>390.21472600599998</v>
          </cell>
          <cell r="P123">
            <v>402.90566783499997</v>
          </cell>
          <cell r="Q123">
            <v>391.55743603600001</v>
          </cell>
          <cell r="R123">
            <v>377.54553731200002</v>
          </cell>
          <cell r="U123">
            <v>0</v>
          </cell>
          <cell r="X123" t="str">
            <v>Buildout</v>
          </cell>
        </row>
        <row r="124">
          <cell r="B124">
            <v>424</v>
          </cell>
          <cell r="C124">
            <v>0</v>
          </cell>
          <cell r="D124">
            <v>0</v>
          </cell>
          <cell r="E124">
            <v>0</v>
          </cell>
          <cell r="F124">
            <v>0</v>
          </cell>
          <cell r="G124">
            <v>0</v>
          </cell>
          <cell r="H124" t="str">
            <v>Calgary</v>
          </cell>
          <cell r="I124" t="str">
            <v>City</v>
          </cell>
          <cell r="J124">
            <v>1967.0000000099999</v>
          </cell>
          <cell r="K124">
            <v>2085.7797768300002</v>
          </cell>
          <cell r="L124">
            <v>2174.3628193499999</v>
          </cell>
          <cell r="M124">
            <v>2236.4471671900001</v>
          </cell>
          <cell r="N124">
            <v>2271.0028884899998</v>
          </cell>
          <cell r="O124">
            <v>2353.64602272</v>
          </cell>
          <cell r="P124">
            <v>2432.5801426399998</v>
          </cell>
          <cell r="Q124">
            <v>2361.3366180100002</v>
          </cell>
          <cell r="R124">
            <v>2268.74141513</v>
          </cell>
          <cell r="U124">
            <v>0</v>
          </cell>
          <cell r="X124" t="str">
            <v>Buildout</v>
          </cell>
        </row>
        <row r="125">
          <cell r="B125">
            <v>425</v>
          </cell>
          <cell r="C125">
            <v>0</v>
          </cell>
          <cell r="D125">
            <v>0</v>
          </cell>
          <cell r="E125">
            <v>0</v>
          </cell>
          <cell r="F125">
            <v>0</v>
          </cell>
          <cell r="G125">
            <v>0</v>
          </cell>
          <cell r="H125" t="str">
            <v>Calgary</v>
          </cell>
          <cell r="I125" t="str">
            <v>City</v>
          </cell>
          <cell r="J125">
            <v>488.00000000099999</v>
          </cell>
          <cell r="K125">
            <v>549.28967000600005</v>
          </cell>
          <cell r="L125">
            <v>571.26800845100001</v>
          </cell>
          <cell r="M125">
            <v>587.26770062900005</v>
          </cell>
          <cell r="N125">
            <v>597.23209446999999</v>
          </cell>
          <cell r="O125">
            <v>620.32892227800005</v>
          </cell>
          <cell r="P125">
            <v>640.51597980300005</v>
          </cell>
          <cell r="Q125">
            <v>622.49962734600001</v>
          </cell>
          <cell r="R125">
            <v>600.23401189900005</v>
          </cell>
          <cell r="U125">
            <v>0</v>
          </cell>
          <cell r="X125" t="str">
            <v>Buildout</v>
          </cell>
        </row>
        <row r="126">
          <cell r="B126">
            <v>426</v>
          </cell>
          <cell r="C126">
            <v>0</v>
          </cell>
          <cell r="D126">
            <v>0</v>
          </cell>
          <cell r="E126">
            <v>0</v>
          </cell>
          <cell r="F126">
            <v>0</v>
          </cell>
          <cell r="G126">
            <v>0</v>
          </cell>
          <cell r="H126" t="str">
            <v>Calgary</v>
          </cell>
          <cell r="I126" t="str">
            <v>City</v>
          </cell>
          <cell r="J126">
            <v>2639.9999999699999</v>
          </cell>
          <cell r="K126">
            <v>2855.7272896300001</v>
          </cell>
          <cell r="L126">
            <v>3025.8342017800001</v>
          </cell>
          <cell r="M126">
            <v>3112.2442243599999</v>
          </cell>
          <cell r="N126">
            <v>3124.9532065499998</v>
          </cell>
          <cell r="O126">
            <v>3225.5780885499998</v>
          </cell>
          <cell r="P126">
            <v>3436.0781133199998</v>
          </cell>
          <cell r="Q126">
            <v>3400.2023932900001</v>
          </cell>
          <cell r="R126">
            <v>3235.5049440600001</v>
          </cell>
          <cell r="U126">
            <v>0</v>
          </cell>
          <cell r="X126" t="str">
            <v>Buildout</v>
          </cell>
        </row>
        <row r="127">
          <cell r="B127">
            <v>427</v>
          </cell>
          <cell r="C127">
            <v>0</v>
          </cell>
          <cell r="D127">
            <v>0</v>
          </cell>
          <cell r="E127">
            <v>0</v>
          </cell>
          <cell r="F127">
            <v>0</v>
          </cell>
          <cell r="G127">
            <v>0</v>
          </cell>
          <cell r="H127" t="str">
            <v>Calgary</v>
          </cell>
          <cell r="I127" t="str">
            <v>City</v>
          </cell>
          <cell r="J127">
            <v>2729.99999996</v>
          </cell>
          <cell r="K127">
            <v>3027.7210623300002</v>
          </cell>
          <cell r="L127">
            <v>3197.9723601800001</v>
          </cell>
          <cell r="M127">
            <v>3277.1253722699998</v>
          </cell>
          <cell r="N127">
            <v>3284.8607138500001</v>
          </cell>
          <cell r="O127">
            <v>3359.6341555899999</v>
          </cell>
          <cell r="P127">
            <v>3500.3453071399999</v>
          </cell>
          <cell r="Q127">
            <v>3363.1892329500001</v>
          </cell>
          <cell r="R127">
            <v>3129.4064557000002</v>
          </cell>
          <cell r="U127">
            <v>0</v>
          </cell>
          <cell r="X127" t="str">
            <v>Buildout</v>
          </cell>
        </row>
        <row r="128">
          <cell r="B128">
            <v>428</v>
          </cell>
          <cell r="C128">
            <v>0</v>
          </cell>
          <cell r="D128">
            <v>0</v>
          </cell>
          <cell r="E128">
            <v>0</v>
          </cell>
          <cell r="F128">
            <v>0</v>
          </cell>
          <cell r="G128">
            <v>0</v>
          </cell>
          <cell r="H128" t="str">
            <v>Calgary</v>
          </cell>
          <cell r="I128" t="str">
            <v>City</v>
          </cell>
          <cell r="J128">
            <v>2296.9999999900001</v>
          </cell>
          <cell r="K128">
            <v>2524.1415148199999</v>
          </cell>
          <cell r="L128">
            <v>2662.8598060999998</v>
          </cell>
          <cell r="M128">
            <v>2728.0425963100001</v>
          </cell>
          <cell r="N128">
            <v>2729.4803758600001</v>
          </cell>
          <cell r="O128">
            <v>2788.59075016</v>
          </cell>
          <cell r="P128">
            <v>2903.47333609</v>
          </cell>
          <cell r="Q128">
            <v>2790.2013476900001</v>
          </cell>
          <cell r="R128">
            <v>2600.4261586100001</v>
          </cell>
          <cell r="U128">
            <v>0</v>
          </cell>
          <cell r="X128" t="str">
            <v>Buildout</v>
          </cell>
        </row>
        <row r="129">
          <cell r="B129">
            <v>429</v>
          </cell>
          <cell r="C129">
            <v>0</v>
          </cell>
          <cell r="D129">
            <v>0</v>
          </cell>
          <cell r="E129">
            <v>0</v>
          </cell>
          <cell r="F129">
            <v>0</v>
          </cell>
          <cell r="G129">
            <v>0</v>
          </cell>
          <cell r="H129" t="str">
            <v>Calgary</v>
          </cell>
          <cell r="I129" t="str">
            <v>City</v>
          </cell>
          <cell r="J129">
            <v>206.000000005</v>
          </cell>
          <cell r="K129">
            <v>216.95578392300001</v>
          </cell>
          <cell r="L129">
            <v>230.491684988</v>
          </cell>
          <cell r="M129">
            <v>238.070629723</v>
          </cell>
          <cell r="N129">
            <v>240.18134137499999</v>
          </cell>
          <cell r="O129">
            <v>245.671079953</v>
          </cell>
          <cell r="P129">
            <v>255.98307160799999</v>
          </cell>
          <cell r="Q129">
            <v>246.31417224</v>
          </cell>
          <cell r="R129">
            <v>229.887190602</v>
          </cell>
          <cell r="U129">
            <v>0</v>
          </cell>
          <cell r="X129" t="str">
            <v>Buildout</v>
          </cell>
        </row>
        <row r="130">
          <cell r="B130">
            <v>430</v>
          </cell>
          <cell r="C130">
            <v>0</v>
          </cell>
          <cell r="D130">
            <v>0</v>
          </cell>
          <cell r="E130">
            <v>0</v>
          </cell>
          <cell r="F130">
            <v>0</v>
          </cell>
          <cell r="G130">
            <v>0</v>
          </cell>
          <cell r="H130" t="str">
            <v>Calgary</v>
          </cell>
          <cell r="I130" t="str">
            <v>City</v>
          </cell>
          <cell r="J130">
            <v>823</v>
          </cell>
          <cell r="K130">
            <v>867.56604943000002</v>
          </cell>
          <cell r="L130">
            <v>924.46587916199996</v>
          </cell>
          <cell r="M130">
            <v>969.35329922799997</v>
          </cell>
          <cell r="N130">
            <v>1004.58257618</v>
          </cell>
          <cell r="O130">
            <v>1106.07753114</v>
          </cell>
          <cell r="P130">
            <v>1247.25986358</v>
          </cell>
          <cell r="Q130">
            <v>1292.71032937</v>
          </cell>
          <cell r="R130">
            <v>1292.96701315</v>
          </cell>
          <cell r="U130">
            <v>0</v>
          </cell>
          <cell r="X130" t="str">
            <v>Buildout</v>
          </cell>
        </row>
        <row r="131">
          <cell r="B131">
            <v>431</v>
          </cell>
          <cell r="C131">
            <v>0</v>
          </cell>
          <cell r="D131">
            <v>0</v>
          </cell>
          <cell r="E131">
            <v>0</v>
          </cell>
          <cell r="F131">
            <v>0</v>
          </cell>
          <cell r="G131">
            <v>0</v>
          </cell>
          <cell r="H131" t="str">
            <v>Calgary</v>
          </cell>
          <cell r="I131" t="str">
            <v>City</v>
          </cell>
          <cell r="J131">
            <v>77.000000001999993</v>
          </cell>
          <cell r="K131">
            <v>82.503677519799993</v>
          </cell>
          <cell r="L131">
            <v>88.096943906099995</v>
          </cell>
          <cell r="M131">
            <v>91.465619296100002</v>
          </cell>
          <cell r="N131">
            <v>94.120908119199996</v>
          </cell>
          <cell r="O131">
            <v>99.304045732399999</v>
          </cell>
          <cell r="P131">
            <v>106.363447996</v>
          </cell>
          <cell r="Q131">
            <v>105.986432585</v>
          </cell>
          <cell r="R131">
            <v>101.647897946</v>
          </cell>
          <cell r="U131">
            <v>0</v>
          </cell>
          <cell r="X131" t="str">
            <v>Buildout</v>
          </cell>
        </row>
        <row r="132">
          <cell r="B132">
            <v>432</v>
          </cell>
          <cell r="C132">
            <v>0</v>
          </cell>
          <cell r="D132">
            <v>0</v>
          </cell>
          <cell r="E132">
            <v>0</v>
          </cell>
          <cell r="F132">
            <v>0</v>
          </cell>
          <cell r="G132">
            <v>0</v>
          </cell>
          <cell r="H132" t="str">
            <v>Calgary</v>
          </cell>
          <cell r="I132" t="str">
            <v>City</v>
          </cell>
          <cell r="J132">
            <v>479.99999999699997</v>
          </cell>
          <cell r="K132">
            <v>525.36553428499997</v>
          </cell>
          <cell r="L132">
            <v>559.82194194399995</v>
          </cell>
          <cell r="M132">
            <v>587.00408390099994</v>
          </cell>
          <cell r="N132">
            <v>604.21616870499997</v>
          </cell>
          <cell r="O132">
            <v>660.33721171299999</v>
          </cell>
          <cell r="P132">
            <v>743.88885824399995</v>
          </cell>
          <cell r="Q132">
            <v>770.59896699299998</v>
          </cell>
          <cell r="R132">
            <v>770.04685132600002</v>
          </cell>
          <cell r="U132">
            <v>0</v>
          </cell>
          <cell r="X132" t="str">
            <v>Buildout</v>
          </cell>
        </row>
        <row r="133">
          <cell r="B133">
            <v>433</v>
          </cell>
          <cell r="C133">
            <v>0</v>
          </cell>
          <cell r="D133">
            <v>0</v>
          </cell>
          <cell r="E133">
            <v>0</v>
          </cell>
          <cell r="F133">
            <v>0</v>
          </cell>
          <cell r="G133">
            <v>0</v>
          </cell>
          <cell r="H133" t="str">
            <v>Calgary</v>
          </cell>
          <cell r="I133" t="str">
            <v>City</v>
          </cell>
          <cell r="J133">
            <v>396.00000000099999</v>
          </cell>
          <cell r="K133">
            <v>447.49081199599999</v>
          </cell>
          <cell r="L133">
            <v>465.39594468899998</v>
          </cell>
          <cell r="M133">
            <v>478.43044278600001</v>
          </cell>
          <cell r="N133">
            <v>486.67964171199998</v>
          </cell>
          <cell r="O133">
            <v>505.61496450700002</v>
          </cell>
          <cell r="P133">
            <v>522.07924576699997</v>
          </cell>
          <cell r="Q133">
            <v>507.41501603400002</v>
          </cell>
          <cell r="R133">
            <v>489.27473289800002</v>
          </cell>
          <cell r="U133">
            <v>0</v>
          </cell>
          <cell r="X133" t="str">
            <v>Buildout</v>
          </cell>
        </row>
        <row r="134">
          <cell r="B134">
            <v>434</v>
          </cell>
          <cell r="C134">
            <v>0</v>
          </cell>
          <cell r="D134">
            <v>0</v>
          </cell>
          <cell r="E134">
            <v>0</v>
          </cell>
          <cell r="F134">
            <v>0</v>
          </cell>
          <cell r="G134">
            <v>0</v>
          </cell>
          <cell r="H134" t="str">
            <v>Calgary</v>
          </cell>
          <cell r="I134" t="str">
            <v>City</v>
          </cell>
          <cell r="J134">
            <v>336.999999995</v>
          </cell>
          <cell r="K134">
            <v>343.57114513699997</v>
          </cell>
          <cell r="L134">
            <v>357.31821429600001</v>
          </cell>
          <cell r="M134">
            <v>367.32574417299998</v>
          </cell>
          <cell r="N134">
            <v>374.05869729300002</v>
          </cell>
          <cell r="O134">
            <v>388.958637345</v>
          </cell>
          <cell r="P134">
            <v>401.65555380900003</v>
          </cell>
          <cell r="Q134">
            <v>390.43683884299998</v>
          </cell>
          <cell r="R134">
            <v>376.50584396199997</v>
          </cell>
          <cell r="U134">
            <v>0</v>
          </cell>
          <cell r="X134" t="str">
            <v>Buildout</v>
          </cell>
        </row>
        <row r="135">
          <cell r="B135">
            <v>435</v>
          </cell>
          <cell r="C135">
            <v>0</v>
          </cell>
          <cell r="D135">
            <v>0</v>
          </cell>
          <cell r="E135">
            <v>0</v>
          </cell>
          <cell r="F135">
            <v>0</v>
          </cell>
          <cell r="G135">
            <v>0</v>
          </cell>
          <cell r="H135" t="str">
            <v>Calgary</v>
          </cell>
          <cell r="I135" t="str">
            <v>City</v>
          </cell>
          <cell r="J135">
            <v>270.000000005</v>
          </cell>
          <cell r="K135">
            <v>286.30928740000002</v>
          </cell>
          <cell r="L135">
            <v>297.76517809000001</v>
          </cell>
          <cell r="M135">
            <v>306.10478604899998</v>
          </cell>
          <cell r="N135">
            <v>310.86826858000001</v>
          </cell>
          <cell r="O135">
            <v>322.51220262999999</v>
          </cell>
          <cell r="P135">
            <v>332.97364411900003</v>
          </cell>
          <cell r="Q135">
            <v>323.53941654099998</v>
          </cell>
          <cell r="R135">
            <v>311.93739560900002</v>
          </cell>
          <cell r="U135">
            <v>0</v>
          </cell>
          <cell r="X135" t="str">
            <v>Buildout</v>
          </cell>
        </row>
        <row r="136">
          <cell r="B136">
            <v>436</v>
          </cell>
          <cell r="C136">
            <v>0</v>
          </cell>
          <cell r="D136">
            <v>0</v>
          </cell>
          <cell r="E136">
            <v>0</v>
          </cell>
          <cell r="F136">
            <v>0</v>
          </cell>
          <cell r="G136">
            <v>0</v>
          </cell>
          <cell r="H136" t="str">
            <v>Calgary</v>
          </cell>
          <cell r="I136" t="str">
            <v>City</v>
          </cell>
          <cell r="J136">
            <v>673.99999999700003</v>
          </cell>
          <cell r="K136">
            <v>707.91167833199995</v>
          </cell>
          <cell r="L136">
            <v>731.67423258300005</v>
          </cell>
          <cell r="M136">
            <v>747.31371880699999</v>
          </cell>
          <cell r="N136">
            <v>753.07942149600001</v>
          </cell>
          <cell r="O136">
            <v>766.69429182299996</v>
          </cell>
          <cell r="P136">
            <v>777.213040052</v>
          </cell>
          <cell r="Q136">
            <v>749.73055221899995</v>
          </cell>
          <cell r="R136">
            <v>723.19420965300003</v>
          </cell>
          <cell r="U136">
            <v>0</v>
          </cell>
          <cell r="X136" t="str">
            <v>Buildout</v>
          </cell>
        </row>
        <row r="137">
          <cell r="B137">
            <v>437</v>
          </cell>
          <cell r="C137">
            <v>0</v>
          </cell>
          <cell r="D137">
            <v>0</v>
          </cell>
          <cell r="E137">
            <v>0</v>
          </cell>
          <cell r="F137">
            <v>0</v>
          </cell>
          <cell r="G137">
            <v>0</v>
          </cell>
          <cell r="H137" t="str">
            <v>Calgary</v>
          </cell>
          <cell r="I137" t="str">
            <v>City</v>
          </cell>
          <cell r="J137">
            <v>554.00000000299997</v>
          </cell>
          <cell r="K137">
            <v>625.638813422</v>
          </cell>
          <cell r="L137">
            <v>650.67205623200005</v>
          </cell>
          <cell r="M137">
            <v>668.89564405199997</v>
          </cell>
          <cell r="N137">
            <v>681.23854729799996</v>
          </cell>
          <cell r="O137">
            <v>708.44578614299996</v>
          </cell>
          <cell r="P137">
            <v>731.57827432299996</v>
          </cell>
          <cell r="Q137">
            <v>711.15739243400003</v>
          </cell>
          <cell r="R137">
            <v>685.78852605500003</v>
          </cell>
          <cell r="U137">
            <v>0</v>
          </cell>
          <cell r="X137" t="str">
            <v>Buildout</v>
          </cell>
        </row>
        <row r="138">
          <cell r="B138">
            <v>438</v>
          </cell>
          <cell r="C138">
            <v>0</v>
          </cell>
          <cell r="D138">
            <v>0</v>
          </cell>
          <cell r="E138">
            <v>0</v>
          </cell>
          <cell r="F138">
            <v>0</v>
          </cell>
          <cell r="G138">
            <v>0</v>
          </cell>
          <cell r="H138" t="str">
            <v>Calgary</v>
          </cell>
          <cell r="I138" t="str">
            <v>City</v>
          </cell>
          <cell r="J138">
            <v>233.999999992</v>
          </cell>
          <cell r="K138">
            <v>252.48385166099999</v>
          </cell>
          <cell r="L138">
            <v>258.63369573400001</v>
          </cell>
          <cell r="M138">
            <v>263.90168424900003</v>
          </cell>
          <cell r="N138">
            <v>267.23016633700001</v>
          </cell>
          <cell r="O138">
            <v>274.024019162</v>
          </cell>
          <cell r="P138">
            <v>275.84593530199999</v>
          </cell>
          <cell r="Q138">
            <v>268.71484175199998</v>
          </cell>
          <cell r="R138">
            <v>264.71263571600002</v>
          </cell>
          <cell r="U138">
            <v>0</v>
          </cell>
          <cell r="X138" t="str">
            <v>Buildout</v>
          </cell>
        </row>
        <row r="139">
          <cell r="B139">
            <v>439</v>
          </cell>
          <cell r="C139">
            <v>0</v>
          </cell>
          <cell r="D139">
            <v>0</v>
          </cell>
          <cell r="E139">
            <v>0</v>
          </cell>
          <cell r="F139">
            <v>0</v>
          </cell>
          <cell r="G139">
            <v>0</v>
          </cell>
          <cell r="H139" t="str">
            <v>Calgary</v>
          </cell>
          <cell r="I139" t="str">
            <v>City</v>
          </cell>
          <cell r="J139">
            <v>679</v>
          </cell>
          <cell r="K139">
            <v>766.66076936900004</v>
          </cell>
          <cell r="L139">
            <v>816.94266699399998</v>
          </cell>
          <cell r="M139">
            <v>856.60929993900004</v>
          </cell>
          <cell r="N139">
            <v>886.85214924000002</v>
          </cell>
          <cell r="O139">
            <v>975.39141000400002</v>
          </cell>
          <cell r="P139">
            <v>1099.73420366</v>
          </cell>
          <cell r="Q139">
            <v>1139.723133</v>
          </cell>
          <cell r="R139">
            <v>1139.7973934500001</v>
          </cell>
          <cell r="U139">
            <v>0</v>
          </cell>
          <cell r="X139" t="str">
            <v>Buildout</v>
          </cell>
        </row>
        <row r="140">
          <cell r="B140">
            <v>440</v>
          </cell>
          <cell r="C140">
            <v>0</v>
          </cell>
          <cell r="D140">
            <v>0</v>
          </cell>
          <cell r="E140">
            <v>0</v>
          </cell>
          <cell r="F140">
            <v>0</v>
          </cell>
          <cell r="G140">
            <v>0</v>
          </cell>
          <cell r="H140" t="str">
            <v>Calgary</v>
          </cell>
          <cell r="I140" t="str">
            <v>City</v>
          </cell>
          <cell r="J140">
            <v>859.99999999900001</v>
          </cell>
          <cell r="K140">
            <v>850.75888094699997</v>
          </cell>
          <cell r="L140">
            <v>876.66556937999997</v>
          </cell>
          <cell r="M140">
            <v>896.30552033000004</v>
          </cell>
          <cell r="N140">
            <v>906.99414104599998</v>
          </cell>
          <cell r="O140">
            <v>929.50102904300002</v>
          </cell>
          <cell r="P140">
            <v>940.98841550500003</v>
          </cell>
          <cell r="Q140">
            <v>914.71155928400003</v>
          </cell>
          <cell r="R140">
            <v>893.065816477</v>
          </cell>
          <cell r="U140">
            <v>0</v>
          </cell>
          <cell r="X140" t="str">
            <v>Buildout</v>
          </cell>
        </row>
        <row r="141">
          <cell r="B141">
            <v>441</v>
          </cell>
          <cell r="C141">
            <v>0</v>
          </cell>
          <cell r="D141">
            <v>0</v>
          </cell>
          <cell r="E141">
            <v>0</v>
          </cell>
          <cell r="F141">
            <v>0</v>
          </cell>
          <cell r="G141">
            <v>0</v>
          </cell>
          <cell r="H141" t="str">
            <v>Calgary</v>
          </cell>
          <cell r="I141" t="str">
            <v>City</v>
          </cell>
          <cell r="J141">
            <v>4458.0000000500004</v>
          </cell>
          <cell r="K141">
            <v>4784.08929377</v>
          </cell>
          <cell r="L141">
            <v>4878.6666963300004</v>
          </cell>
          <cell r="M141">
            <v>4940.87354469</v>
          </cell>
          <cell r="N141">
            <v>4959.7224878999996</v>
          </cell>
          <cell r="O141">
            <v>5077.6515341300001</v>
          </cell>
          <cell r="P141">
            <v>5116.8919419599997</v>
          </cell>
          <cell r="Q141">
            <v>4972.6262088699996</v>
          </cell>
          <cell r="R141">
            <v>4876.1906250900001</v>
          </cell>
          <cell r="U141">
            <v>0</v>
          </cell>
          <cell r="X141" t="str">
            <v>Buildout</v>
          </cell>
        </row>
        <row r="142">
          <cell r="B142">
            <v>442</v>
          </cell>
          <cell r="C142">
            <v>0</v>
          </cell>
          <cell r="D142">
            <v>0</v>
          </cell>
          <cell r="E142">
            <v>0</v>
          </cell>
          <cell r="F142">
            <v>0</v>
          </cell>
          <cell r="G142">
            <v>0</v>
          </cell>
          <cell r="H142" t="str">
            <v>Calgary</v>
          </cell>
          <cell r="I142" t="str">
            <v>City</v>
          </cell>
          <cell r="J142">
            <v>645.00000000399996</v>
          </cell>
          <cell r="K142">
            <v>669.13415793499996</v>
          </cell>
          <cell r="L142">
            <v>685.432509977</v>
          </cell>
          <cell r="M142">
            <v>699.39376347300004</v>
          </cell>
          <cell r="N142">
            <v>713.55394205599998</v>
          </cell>
          <cell r="O142">
            <v>736.40858235799999</v>
          </cell>
          <cell r="P142">
            <v>741.98765674900005</v>
          </cell>
          <cell r="Q142">
            <v>723.62513073599996</v>
          </cell>
          <cell r="R142">
            <v>712.97322689600003</v>
          </cell>
          <cell r="U142">
            <v>0</v>
          </cell>
          <cell r="X142" t="str">
            <v>Buildout</v>
          </cell>
        </row>
        <row r="143">
          <cell r="B143">
            <v>443</v>
          </cell>
          <cell r="C143">
            <v>0</v>
          </cell>
          <cell r="D143">
            <v>0</v>
          </cell>
          <cell r="E143">
            <v>0</v>
          </cell>
          <cell r="F143">
            <v>0</v>
          </cell>
          <cell r="G143">
            <v>0</v>
          </cell>
          <cell r="H143" t="str">
            <v>Calgary</v>
          </cell>
          <cell r="I143" t="str">
            <v>City</v>
          </cell>
          <cell r="J143">
            <v>0</v>
          </cell>
          <cell r="K143">
            <v>0</v>
          </cell>
          <cell r="L143">
            <v>0</v>
          </cell>
          <cell r="M143">
            <v>0</v>
          </cell>
          <cell r="N143">
            <v>0</v>
          </cell>
          <cell r="O143">
            <v>0</v>
          </cell>
          <cell r="P143">
            <v>0</v>
          </cell>
          <cell r="Q143">
            <v>0</v>
          </cell>
          <cell r="R143">
            <v>0</v>
          </cell>
          <cell r="U143">
            <v>0</v>
          </cell>
          <cell r="X143" t="str">
            <v>Buildout</v>
          </cell>
        </row>
        <row r="144">
          <cell r="B144">
            <v>444</v>
          </cell>
          <cell r="C144">
            <v>0</v>
          </cell>
          <cell r="D144">
            <v>0</v>
          </cell>
          <cell r="E144">
            <v>0</v>
          </cell>
          <cell r="F144">
            <v>0</v>
          </cell>
          <cell r="G144">
            <v>0</v>
          </cell>
          <cell r="H144" t="str">
            <v>Calgary</v>
          </cell>
          <cell r="I144" t="str">
            <v>City</v>
          </cell>
          <cell r="J144">
            <v>1967</v>
          </cell>
          <cell r="K144">
            <v>2175.1250317899999</v>
          </cell>
          <cell r="L144">
            <v>2276.30233813</v>
          </cell>
          <cell r="M144">
            <v>2343.3288936600002</v>
          </cell>
          <cell r="N144">
            <v>2375.80050274</v>
          </cell>
          <cell r="O144">
            <v>2455.1674476399999</v>
          </cell>
          <cell r="P144">
            <v>2541.6855467</v>
          </cell>
          <cell r="Q144">
            <v>2462.7374391100002</v>
          </cell>
          <cell r="R144">
            <v>2352.3438139499999</v>
          </cell>
          <cell r="U144">
            <v>0</v>
          </cell>
          <cell r="X144" t="str">
            <v>Buildout</v>
          </cell>
        </row>
        <row r="145">
          <cell r="B145">
            <v>445</v>
          </cell>
          <cell r="C145">
            <v>0</v>
          </cell>
          <cell r="D145">
            <v>0</v>
          </cell>
          <cell r="E145">
            <v>0</v>
          </cell>
          <cell r="F145">
            <v>0</v>
          </cell>
          <cell r="G145">
            <v>0</v>
          </cell>
          <cell r="H145" t="str">
            <v>Calgary</v>
          </cell>
          <cell r="I145" t="str">
            <v>City</v>
          </cell>
          <cell r="J145">
            <v>221.00000001000001</v>
          </cell>
          <cell r="K145">
            <v>229.190682606</v>
          </cell>
          <cell r="L145">
            <v>237.977958938</v>
          </cell>
          <cell r="M145">
            <v>243.18718134400001</v>
          </cell>
          <cell r="N145">
            <v>245.74593947299999</v>
          </cell>
          <cell r="O145">
            <v>250.409892528</v>
          </cell>
          <cell r="P145">
            <v>254.90440759000001</v>
          </cell>
          <cell r="Q145">
            <v>244.87963402099999</v>
          </cell>
          <cell r="R145">
            <v>233.707537019</v>
          </cell>
          <cell r="U145">
            <v>0</v>
          </cell>
          <cell r="X145" t="str">
            <v>Buildout</v>
          </cell>
        </row>
        <row r="146">
          <cell r="B146">
            <v>446</v>
          </cell>
          <cell r="C146">
            <v>0</v>
          </cell>
          <cell r="D146">
            <v>0</v>
          </cell>
          <cell r="E146">
            <v>0</v>
          </cell>
          <cell r="F146">
            <v>0</v>
          </cell>
          <cell r="G146">
            <v>0</v>
          </cell>
          <cell r="H146" t="str">
            <v>Calgary</v>
          </cell>
          <cell r="I146" t="str">
            <v>City</v>
          </cell>
          <cell r="J146">
            <v>295.00000000300003</v>
          </cell>
          <cell r="K146">
            <v>313.862310057</v>
          </cell>
          <cell r="L146">
            <v>333.84902858800001</v>
          </cell>
          <cell r="M146">
            <v>349.99534273400002</v>
          </cell>
          <cell r="N146">
            <v>364.74194905399997</v>
          </cell>
          <cell r="O146">
            <v>404.143971835</v>
          </cell>
          <cell r="P146">
            <v>455.518458474</v>
          </cell>
          <cell r="Q146">
            <v>472.96361826600003</v>
          </cell>
          <cell r="R146">
            <v>474.759565098</v>
          </cell>
          <cell r="U146">
            <v>0</v>
          </cell>
          <cell r="X146" t="str">
            <v>Buildout</v>
          </cell>
        </row>
        <row r="147">
          <cell r="B147">
            <v>447</v>
          </cell>
          <cell r="C147">
            <v>0</v>
          </cell>
          <cell r="D147">
            <v>0</v>
          </cell>
          <cell r="E147">
            <v>0</v>
          </cell>
          <cell r="F147">
            <v>0</v>
          </cell>
          <cell r="G147">
            <v>0</v>
          </cell>
          <cell r="H147" t="str">
            <v>Calgary</v>
          </cell>
          <cell r="I147" t="str">
            <v>City</v>
          </cell>
          <cell r="J147">
            <v>305.00000000400001</v>
          </cell>
          <cell r="K147">
            <v>312.74748683799999</v>
          </cell>
          <cell r="L147">
            <v>320.36519476699999</v>
          </cell>
          <cell r="M147">
            <v>326.89056317799998</v>
          </cell>
          <cell r="N147">
            <v>331.01349778399998</v>
          </cell>
          <cell r="O147">
            <v>339.42892863499998</v>
          </cell>
          <cell r="P147">
            <v>341.68570560000001</v>
          </cell>
          <cell r="Q147">
            <v>332.85254060400001</v>
          </cell>
          <cell r="R147">
            <v>327.89507562</v>
          </cell>
          <cell r="U147">
            <v>0</v>
          </cell>
          <cell r="X147" t="str">
            <v>Buildout</v>
          </cell>
        </row>
        <row r="148">
          <cell r="B148">
            <v>448</v>
          </cell>
          <cell r="C148">
            <v>0</v>
          </cell>
          <cell r="D148">
            <v>0</v>
          </cell>
          <cell r="E148">
            <v>0</v>
          </cell>
          <cell r="F148">
            <v>0</v>
          </cell>
          <cell r="G148">
            <v>0</v>
          </cell>
          <cell r="H148" t="str">
            <v>Calgary</v>
          </cell>
          <cell r="I148" t="str">
            <v>City</v>
          </cell>
          <cell r="J148">
            <v>197.999999995</v>
          </cell>
          <cell r="K148">
            <v>235.81125262099999</v>
          </cell>
          <cell r="L148">
            <v>251.277072541</v>
          </cell>
          <cell r="M148">
            <v>263.47782535300001</v>
          </cell>
          <cell r="N148">
            <v>272.46366491399999</v>
          </cell>
          <cell r="O148">
            <v>299.28789990000001</v>
          </cell>
          <cell r="P148">
            <v>337.38464590299998</v>
          </cell>
          <cell r="Q148">
            <v>349.62222593199999</v>
          </cell>
          <cell r="R148">
            <v>349.59082766199998</v>
          </cell>
          <cell r="U148">
            <v>0</v>
          </cell>
          <cell r="X148" t="str">
            <v>Buildout</v>
          </cell>
        </row>
        <row r="149">
          <cell r="B149">
            <v>449</v>
          </cell>
          <cell r="C149">
            <v>0</v>
          </cell>
          <cell r="D149">
            <v>0</v>
          </cell>
          <cell r="E149">
            <v>0</v>
          </cell>
          <cell r="F149">
            <v>0</v>
          </cell>
          <cell r="G149">
            <v>0</v>
          </cell>
          <cell r="H149" t="str">
            <v>Calgary</v>
          </cell>
          <cell r="I149" t="str">
            <v>City</v>
          </cell>
          <cell r="J149">
            <v>2092.9999999699999</v>
          </cell>
          <cell r="K149">
            <v>2145.1988456200002</v>
          </cell>
          <cell r="L149">
            <v>2231.0331671200001</v>
          </cell>
          <cell r="M149">
            <v>2293.5184516899999</v>
          </cell>
          <cell r="N149">
            <v>2331.2399304400001</v>
          </cell>
          <cell r="O149">
            <v>2420.3631310800001</v>
          </cell>
          <cell r="P149">
            <v>2499.0343214999998</v>
          </cell>
          <cell r="Q149">
            <v>2428.5535279199999</v>
          </cell>
          <cell r="R149">
            <v>2341.60738326</v>
          </cell>
          <cell r="U149">
            <v>0</v>
          </cell>
          <cell r="X149" t="str">
            <v>Buildout</v>
          </cell>
        </row>
        <row r="150">
          <cell r="B150">
            <v>450</v>
          </cell>
          <cell r="C150">
            <v>0</v>
          </cell>
          <cell r="D150">
            <v>0</v>
          </cell>
          <cell r="E150">
            <v>0</v>
          </cell>
          <cell r="F150">
            <v>0</v>
          </cell>
          <cell r="G150">
            <v>0</v>
          </cell>
          <cell r="H150" t="str">
            <v>Calgary</v>
          </cell>
          <cell r="I150" t="str">
            <v>City</v>
          </cell>
          <cell r="J150">
            <v>0</v>
          </cell>
          <cell r="K150">
            <v>0</v>
          </cell>
          <cell r="L150">
            <v>0</v>
          </cell>
          <cell r="M150">
            <v>0</v>
          </cell>
          <cell r="N150">
            <v>0</v>
          </cell>
          <cell r="O150">
            <v>0</v>
          </cell>
          <cell r="P150">
            <v>0</v>
          </cell>
          <cell r="Q150">
            <v>0</v>
          </cell>
          <cell r="R150">
            <v>0</v>
          </cell>
          <cell r="U150">
            <v>0</v>
          </cell>
          <cell r="X150" t="str">
            <v>Buildout</v>
          </cell>
        </row>
        <row r="151">
          <cell r="B151">
            <v>510</v>
          </cell>
          <cell r="C151">
            <v>0</v>
          </cell>
          <cell r="D151">
            <v>0</v>
          </cell>
          <cell r="E151">
            <v>0</v>
          </cell>
          <cell r="F151">
            <v>0</v>
          </cell>
          <cell r="G151">
            <v>0</v>
          </cell>
          <cell r="H151" t="str">
            <v>Calgary</v>
          </cell>
          <cell r="I151" t="str">
            <v>City</v>
          </cell>
          <cell r="J151">
            <v>1630</v>
          </cell>
          <cell r="K151">
            <v>1726.5482388299999</v>
          </cell>
          <cell r="L151">
            <v>1805.1772723300001</v>
          </cell>
          <cell r="M151">
            <v>1859.64615888</v>
          </cell>
          <cell r="N151">
            <v>1885.9508052199999</v>
          </cell>
          <cell r="O151">
            <v>1929.0180964199999</v>
          </cell>
          <cell r="P151">
            <v>1973.0233278600001</v>
          </cell>
          <cell r="Q151">
            <v>1913.4459303199999</v>
          </cell>
          <cell r="R151">
            <v>1838.9662896499999</v>
          </cell>
          <cell r="U151">
            <v>0</v>
          </cell>
          <cell r="X151" t="str">
            <v>Buildout</v>
          </cell>
        </row>
        <row r="152">
          <cell r="B152">
            <v>511</v>
          </cell>
          <cell r="C152">
            <v>0</v>
          </cell>
          <cell r="D152">
            <v>0</v>
          </cell>
          <cell r="E152">
            <v>0</v>
          </cell>
          <cell r="F152">
            <v>0</v>
          </cell>
          <cell r="G152">
            <v>0</v>
          </cell>
          <cell r="H152" t="str">
            <v>Calgary</v>
          </cell>
          <cell r="I152" t="str">
            <v>City</v>
          </cell>
          <cell r="J152">
            <v>0</v>
          </cell>
          <cell r="K152">
            <v>0</v>
          </cell>
          <cell r="L152">
            <v>0</v>
          </cell>
          <cell r="M152">
            <v>0</v>
          </cell>
          <cell r="N152">
            <v>0</v>
          </cell>
          <cell r="O152">
            <v>0</v>
          </cell>
          <cell r="P152">
            <v>0</v>
          </cell>
          <cell r="Q152">
            <v>0</v>
          </cell>
          <cell r="R152">
            <v>0</v>
          </cell>
          <cell r="U152">
            <v>0</v>
          </cell>
          <cell r="X152" t="str">
            <v>Buildout</v>
          </cell>
        </row>
        <row r="153">
          <cell r="B153">
            <v>512</v>
          </cell>
          <cell r="C153" t="str">
            <v>Outside_levy_boundary</v>
          </cell>
          <cell r="D153">
            <v>0</v>
          </cell>
          <cell r="E153">
            <v>0</v>
          </cell>
          <cell r="F153">
            <v>0</v>
          </cell>
          <cell r="G153">
            <v>0</v>
          </cell>
          <cell r="H153" t="str">
            <v>Calgary</v>
          </cell>
          <cell r="I153" t="str">
            <v>City</v>
          </cell>
          <cell r="J153">
            <v>1280.9999999900001</v>
          </cell>
          <cell r="K153">
            <v>1257.88713237</v>
          </cell>
          <cell r="L153">
            <v>1293.0514754400001</v>
          </cell>
          <cell r="M153">
            <v>1324.5883031599999</v>
          </cell>
          <cell r="N153">
            <v>1348.2011307499999</v>
          </cell>
          <cell r="O153">
            <v>1382.1119325499999</v>
          </cell>
          <cell r="P153">
            <v>1391.5913797600001</v>
          </cell>
          <cell r="Q153">
            <v>1357.95503697</v>
          </cell>
          <cell r="R153">
            <v>1338.46802435</v>
          </cell>
          <cell r="U153">
            <v>0</v>
          </cell>
          <cell r="X153" t="str">
            <v>Buildout</v>
          </cell>
        </row>
        <row r="154">
          <cell r="B154">
            <v>513</v>
          </cell>
          <cell r="C154" t="str">
            <v>Outside_levy_boundary</v>
          </cell>
          <cell r="D154">
            <v>0</v>
          </cell>
          <cell r="E154">
            <v>0</v>
          </cell>
          <cell r="F154">
            <v>0</v>
          </cell>
          <cell r="G154">
            <v>0</v>
          </cell>
          <cell r="H154" t="str">
            <v>Calgary</v>
          </cell>
          <cell r="I154" t="str">
            <v>City</v>
          </cell>
          <cell r="J154">
            <v>1552.99999998</v>
          </cell>
          <cell r="K154">
            <v>1561.9694366900001</v>
          </cell>
          <cell r="L154">
            <v>1605.6344266599999</v>
          </cell>
          <cell r="M154">
            <v>1644.79498382</v>
          </cell>
          <cell r="N154">
            <v>1671.23834362</v>
          </cell>
          <cell r="O154">
            <v>1712.1926096</v>
          </cell>
          <cell r="P154">
            <v>1723.6635173300001</v>
          </cell>
          <cell r="Q154">
            <v>1681.6863274</v>
          </cell>
          <cell r="R154">
            <v>1657.5121980500001</v>
          </cell>
          <cell r="U154">
            <v>0</v>
          </cell>
          <cell r="X154" t="str">
            <v>Buildout</v>
          </cell>
        </row>
        <row r="155">
          <cell r="B155">
            <v>514</v>
          </cell>
          <cell r="C155" t="str">
            <v>Outside_levy_boundary</v>
          </cell>
          <cell r="D155">
            <v>0</v>
          </cell>
          <cell r="E155">
            <v>0</v>
          </cell>
          <cell r="F155">
            <v>0</v>
          </cell>
          <cell r="G155">
            <v>0</v>
          </cell>
          <cell r="H155" t="str">
            <v>Calgary</v>
          </cell>
          <cell r="I155" t="str">
            <v>City</v>
          </cell>
          <cell r="J155">
            <v>3455.0000000099999</v>
          </cell>
          <cell r="K155">
            <v>3503.0281466299998</v>
          </cell>
          <cell r="L155">
            <v>3600.9556000799998</v>
          </cell>
          <cell r="M155">
            <v>3688.7809639100001</v>
          </cell>
          <cell r="N155">
            <v>3748.08547477</v>
          </cell>
          <cell r="O155">
            <v>3839.9335878900001</v>
          </cell>
          <cell r="P155">
            <v>3865.6593869200001</v>
          </cell>
          <cell r="Q155">
            <v>3771.5171614800001</v>
          </cell>
          <cell r="R155">
            <v>3717.3018521200001</v>
          </cell>
          <cell r="U155">
            <v>0</v>
          </cell>
          <cell r="X155" t="str">
            <v>Buildout</v>
          </cell>
        </row>
        <row r="156">
          <cell r="B156">
            <v>515</v>
          </cell>
          <cell r="C156" t="str">
            <v>Outside_levy_boundary</v>
          </cell>
          <cell r="D156">
            <v>0</v>
          </cell>
          <cell r="E156">
            <v>0</v>
          </cell>
          <cell r="F156">
            <v>0</v>
          </cell>
          <cell r="G156">
            <v>0</v>
          </cell>
          <cell r="H156" t="str">
            <v>Calgary</v>
          </cell>
          <cell r="I156" t="str">
            <v>City</v>
          </cell>
          <cell r="J156">
            <v>0</v>
          </cell>
          <cell r="K156">
            <v>0</v>
          </cell>
          <cell r="L156">
            <v>0</v>
          </cell>
          <cell r="M156">
            <v>0</v>
          </cell>
          <cell r="N156">
            <v>0</v>
          </cell>
          <cell r="O156">
            <v>0</v>
          </cell>
          <cell r="P156">
            <v>0</v>
          </cell>
          <cell r="Q156">
            <v>0</v>
          </cell>
          <cell r="R156">
            <v>0</v>
          </cell>
          <cell r="U156">
            <v>0</v>
          </cell>
          <cell r="X156" t="str">
            <v>Buildout</v>
          </cell>
        </row>
        <row r="157">
          <cell r="B157">
            <v>516</v>
          </cell>
          <cell r="C157" t="str">
            <v>Outside_levy_boundary</v>
          </cell>
          <cell r="D157">
            <v>0</v>
          </cell>
          <cell r="E157">
            <v>0</v>
          </cell>
          <cell r="F157">
            <v>0</v>
          </cell>
          <cell r="G157">
            <v>0</v>
          </cell>
          <cell r="H157" t="str">
            <v>Calgary</v>
          </cell>
          <cell r="I157" t="str">
            <v>City</v>
          </cell>
          <cell r="J157">
            <v>2142.9999999800002</v>
          </cell>
          <cell r="K157">
            <v>2149.8618919599999</v>
          </cell>
          <cell r="L157">
            <v>2209.9614661700002</v>
          </cell>
          <cell r="M157">
            <v>2263.86123365</v>
          </cell>
          <cell r="N157">
            <v>2300.2573179999999</v>
          </cell>
          <cell r="O157">
            <v>2356.6259083899999</v>
          </cell>
          <cell r="P157">
            <v>2372.4142243900001</v>
          </cell>
          <cell r="Q157">
            <v>2314.6377022900001</v>
          </cell>
          <cell r="R157">
            <v>2281.3649386900001</v>
          </cell>
          <cell r="U157">
            <v>0</v>
          </cell>
          <cell r="X157" t="str">
            <v>Buildout</v>
          </cell>
        </row>
        <row r="158">
          <cell r="B158">
            <v>517</v>
          </cell>
          <cell r="C158" t="str">
            <v>Outside_levy_boundary</v>
          </cell>
          <cell r="D158">
            <v>0</v>
          </cell>
          <cell r="E158">
            <v>0</v>
          </cell>
          <cell r="F158">
            <v>0</v>
          </cell>
          <cell r="G158">
            <v>0</v>
          </cell>
          <cell r="H158" t="str">
            <v>Calgary</v>
          </cell>
          <cell r="I158" t="str">
            <v>City</v>
          </cell>
          <cell r="J158">
            <v>2957</v>
          </cell>
          <cell r="K158">
            <v>2970.8841136599999</v>
          </cell>
          <cell r="L158">
            <v>3053.9354347100002</v>
          </cell>
          <cell r="M158">
            <v>3128.4192718600002</v>
          </cell>
          <cell r="N158">
            <v>3178.7148508999999</v>
          </cell>
          <cell r="O158">
            <v>3256.6103424100002</v>
          </cell>
          <cell r="P158">
            <v>3278.4281420900002</v>
          </cell>
          <cell r="Q158">
            <v>3198.58703565</v>
          </cell>
          <cell r="R158">
            <v>3152.6075588099998</v>
          </cell>
          <cell r="U158">
            <v>0</v>
          </cell>
          <cell r="X158" t="str">
            <v>Buildout</v>
          </cell>
        </row>
        <row r="159">
          <cell r="B159">
            <v>518</v>
          </cell>
          <cell r="C159" t="str">
            <v>Outside_levy_boundary</v>
          </cell>
          <cell r="D159">
            <v>0</v>
          </cell>
          <cell r="E159">
            <v>0</v>
          </cell>
          <cell r="F159">
            <v>0</v>
          </cell>
          <cell r="G159">
            <v>0</v>
          </cell>
          <cell r="H159" t="str">
            <v>Calgary</v>
          </cell>
          <cell r="I159" t="str">
            <v>City</v>
          </cell>
          <cell r="J159">
            <v>0</v>
          </cell>
          <cell r="K159">
            <v>0</v>
          </cell>
          <cell r="L159">
            <v>0</v>
          </cell>
          <cell r="M159">
            <v>0</v>
          </cell>
          <cell r="N159">
            <v>0</v>
          </cell>
          <cell r="O159">
            <v>0</v>
          </cell>
          <cell r="P159">
            <v>0</v>
          </cell>
          <cell r="Q159">
            <v>0</v>
          </cell>
          <cell r="R159">
            <v>0</v>
          </cell>
          <cell r="U159">
            <v>0</v>
          </cell>
          <cell r="X159" t="str">
            <v>Buildout</v>
          </cell>
        </row>
        <row r="160">
          <cell r="B160">
            <v>520</v>
          </cell>
          <cell r="C160">
            <v>0</v>
          </cell>
          <cell r="D160">
            <v>0</v>
          </cell>
          <cell r="E160">
            <v>0</v>
          </cell>
          <cell r="F160">
            <v>0</v>
          </cell>
          <cell r="G160">
            <v>0</v>
          </cell>
          <cell r="H160" t="str">
            <v>Calgary</v>
          </cell>
          <cell r="I160" t="str">
            <v>City</v>
          </cell>
          <cell r="J160">
            <v>1704</v>
          </cell>
          <cell r="K160">
            <v>1907.5846899400001</v>
          </cell>
          <cell r="L160">
            <v>1989.47402736</v>
          </cell>
          <cell r="M160">
            <v>2047.81861041</v>
          </cell>
          <cell r="N160">
            <v>2077.36156725</v>
          </cell>
          <cell r="O160">
            <v>2125.3061600199999</v>
          </cell>
          <cell r="P160">
            <v>2168.7832402399999</v>
          </cell>
          <cell r="Q160">
            <v>2105.1220036599998</v>
          </cell>
          <cell r="R160">
            <v>2030.6726609499999</v>
          </cell>
          <cell r="U160">
            <v>0</v>
          </cell>
          <cell r="X160" t="str">
            <v>Buildout</v>
          </cell>
        </row>
        <row r="161">
          <cell r="B161">
            <v>521</v>
          </cell>
          <cell r="C161">
            <v>0</v>
          </cell>
          <cell r="D161">
            <v>0</v>
          </cell>
          <cell r="E161">
            <v>0</v>
          </cell>
          <cell r="F161">
            <v>0</v>
          </cell>
          <cell r="G161">
            <v>0</v>
          </cell>
          <cell r="H161" t="str">
            <v>Calgary</v>
          </cell>
          <cell r="I161" t="str">
            <v>City</v>
          </cell>
          <cell r="J161">
            <v>1203</v>
          </cell>
          <cell r="K161">
            <v>1204.51165343</v>
          </cell>
          <cell r="L161">
            <v>1245.86200762</v>
          </cell>
          <cell r="M161">
            <v>1283.2843761500001</v>
          </cell>
          <cell r="N161">
            <v>1306.1573091400001</v>
          </cell>
          <cell r="O161">
            <v>1336.8817212700001</v>
          </cell>
          <cell r="P161">
            <v>1364.6261404700001</v>
          </cell>
          <cell r="Q161">
            <v>1347.4063563300001</v>
          </cell>
          <cell r="R161">
            <v>1323.2458377299999</v>
          </cell>
          <cell r="U161">
            <v>0</v>
          </cell>
          <cell r="X161" t="str">
            <v>Buildout</v>
          </cell>
        </row>
        <row r="162">
          <cell r="B162">
            <v>522</v>
          </cell>
          <cell r="C162">
            <v>0</v>
          </cell>
          <cell r="D162">
            <v>0</v>
          </cell>
          <cell r="E162">
            <v>0</v>
          </cell>
          <cell r="F162">
            <v>0</v>
          </cell>
          <cell r="G162">
            <v>0</v>
          </cell>
          <cell r="H162" t="str">
            <v>Calgary</v>
          </cell>
          <cell r="I162" t="str">
            <v>City</v>
          </cell>
          <cell r="J162">
            <v>1873.0000000499999</v>
          </cell>
          <cell r="K162">
            <v>1875.2786733299999</v>
          </cell>
          <cell r="L162">
            <v>1942.8224861799999</v>
          </cell>
          <cell r="M162">
            <v>1995.40656442</v>
          </cell>
          <cell r="N162">
            <v>2025.6975302000001</v>
          </cell>
          <cell r="O162">
            <v>2073.7700153000001</v>
          </cell>
          <cell r="P162">
            <v>2103.1413413999999</v>
          </cell>
          <cell r="Q162">
            <v>2046.1821360599999</v>
          </cell>
          <cell r="R162">
            <v>1993.37636875</v>
          </cell>
          <cell r="U162">
            <v>0</v>
          </cell>
          <cell r="X162" t="str">
            <v>Buildout</v>
          </cell>
        </row>
        <row r="163">
          <cell r="B163">
            <v>523</v>
          </cell>
          <cell r="C163">
            <v>0</v>
          </cell>
          <cell r="D163">
            <v>0</v>
          </cell>
          <cell r="E163">
            <v>0</v>
          </cell>
          <cell r="F163">
            <v>0</v>
          </cell>
          <cell r="G163">
            <v>0</v>
          </cell>
          <cell r="H163" t="str">
            <v>Calgary</v>
          </cell>
          <cell r="I163" t="str">
            <v>City</v>
          </cell>
          <cell r="J163">
            <v>0</v>
          </cell>
          <cell r="K163">
            <v>0</v>
          </cell>
          <cell r="L163">
            <v>0</v>
          </cell>
          <cell r="M163">
            <v>0</v>
          </cell>
          <cell r="N163">
            <v>0</v>
          </cell>
          <cell r="O163">
            <v>0</v>
          </cell>
          <cell r="P163">
            <v>0</v>
          </cell>
          <cell r="Q163">
            <v>0</v>
          </cell>
          <cell r="R163">
            <v>0</v>
          </cell>
          <cell r="U163">
            <v>0</v>
          </cell>
          <cell r="X163" t="str">
            <v>Buildout</v>
          </cell>
        </row>
        <row r="164">
          <cell r="B164">
            <v>524</v>
          </cell>
          <cell r="C164">
            <v>0</v>
          </cell>
          <cell r="D164">
            <v>0</v>
          </cell>
          <cell r="E164">
            <v>0</v>
          </cell>
          <cell r="F164">
            <v>0</v>
          </cell>
          <cell r="G164">
            <v>0</v>
          </cell>
          <cell r="H164" t="str">
            <v>Calgary</v>
          </cell>
          <cell r="I164" t="str">
            <v>City</v>
          </cell>
          <cell r="J164">
            <v>2775.9999999400002</v>
          </cell>
          <cell r="K164">
            <v>2836.57144513</v>
          </cell>
          <cell r="L164">
            <v>2923.3117415699999</v>
          </cell>
          <cell r="M164">
            <v>3000.1121423099999</v>
          </cell>
          <cell r="N164">
            <v>3051.0269158299998</v>
          </cell>
          <cell r="O164">
            <v>3131.8769444599998</v>
          </cell>
          <cell r="P164">
            <v>3168.6259521500001</v>
          </cell>
          <cell r="Q164">
            <v>3099.7381105700001</v>
          </cell>
          <cell r="R164">
            <v>3050.3972471100001</v>
          </cell>
          <cell r="U164">
            <v>0</v>
          </cell>
          <cell r="X164" t="str">
            <v>Buildout</v>
          </cell>
        </row>
        <row r="165">
          <cell r="B165">
            <v>525</v>
          </cell>
          <cell r="C165">
            <v>0</v>
          </cell>
          <cell r="D165">
            <v>0</v>
          </cell>
          <cell r="E165">
            <v>0</v>
          </cell>
          <cell r="F165">
            <v>0</v>
          </cell>
          <cell r="G165">
            <v>0</v>
          </cell>
          <cell r="H165" t="str">
            <v>Calgary</v>
          </cell>
          <cell r="I165" t="str">
            <v>City</v>
          </cell>
          <cell r="J165">
            <v>3278.0000000300001</v>
          </cell>
          <cell r="K165">
            <v>3528.65576599</v>
          </cell>
          <cell r="L165">
            <v>3651.5812768699998</v>
          </cell>
          <cell r="M165">
            <v>3748.99156623</v>
          </cell>
          <cell r="N165">
            <v>3806.39084181</v>
          </cell>
          <cell r="O165">
            <v>3897.1498140600002</v>
          </cell>
          <cell r="P165">
            <v>3948.1151296799999</v>
          </cell>
          <cell r="Q165">
            <v>3842.74627345</v>
          </cell>
          <cell r="R165">
            <v>3749.9417074100002</v>
          </cell>
          <cell r="U165">
            <v>0</v>
          </cell>
          <cell r="X165" t="str">
            <v>Buildout</v>
          </cell>
        </row>
        <row r="166">
          <cell r="B166">
            <v>526</v>
          </cell>
          <cell r="C166">
            <v>0</v>
          </cell>
          <cell r="D166">
            <v>0</v>
          </cell>
          <cell r="E166">
            <v>0</v>
          </cell>
          <cell r="F166">
            <v>0</v>
          </cell>
          <cell r="G166">
            <v>0</v>
          </cell>
          <cell r="H166" t="str">
            <v>Calgary</v>
          </cell>
          <cell r="I166" t="str">
            <v>City</v>
          </cell>
          <cell r="J166">
            <v>657.99999999299996</v>
          </cell>
          <cell r="K166">
            <v>686.99819448200003</v>
          </cell>
          <cell r="L166">
            <v>709.79492185900006</v>
          </cell>
          <cell r="M166">
            <v>728.34156098200003</v>
          </cell>
          <cell r="N166">
            <v>739.62610677199996</v>
          </cell>
          <cell r="O166">
            <v>757.37845462899998</v>
          </cell>
          <cell r="P166">
            <v>766.12916363500005</v>
          </cell>
          <cell r="Q166">
            <v>746.10769125599995</v>
          </cell>
          <cell r="R166">
            <v>729.82594033199996</v>
          </cell>
          <cell r="U166">
            <v>0</v>
          </cell>
          <cell r="X166" t="str">
            <v>Buildout</v>
          </cell>
        </row>
        <row r="167">
          <cell r="B167">
            <v>527</v>
          </cell>
          <cell r="C167">
            <v>0</v>
          </cell>
          <cell r="D167">
            <v>0</v>
          </cell>
          <cell r="E167">
            <v>0</v>
          </cell>
          <cell r="F167">
            <v>0</v>
          </cell>
          <cell r="G167">
            <v>0</v>
          </cell>
          <cell r="H167" t="str">
            <v>Calgary</v>
          </cell>
          <cell r="I167" t="str">
            <v>City</v>
          </cell>
          <cell r="J167">
            <v>421.000000005</v>
          </cell>
          <cell r="K167">
            <v>427.74244172599998</v>
          </cell>
          <cell r="L167">
            <v>439.70001875700001</v>
          </cell>
          <cell r="M167">
            <v>450.42406515900001</v>
          </cell>
          <cell r="N167">
            <v>457.66553052500001</v>
          </cell>
          <cell r="O167">
            <v>468.88078068300001</v>
          </cell>
          <cell r="P167">
            <v>472.02206774199999</v>
          </cell>
          <cell r="Q167">
            <v>460.52669214700001</v>
          </cell>
          <cell r="R167">
            <v>453.906651533</v>
          </cell>
          <cell r="U167">
            <v>0</v>
          </cell>
          <cell r="X167" t="str">
            <v>Buildout</v>
          </cell>
        </row>
        <row r="168">
          <cell r="B168">
            <v>528</v>
          </cell>
          <cell r="C168">
            <v>0</v>
          </cell>
          <cell r="D168">
            <v>0</v>
          </cell>
          <cell r="E168">
            <v>0</v>
          </cell>
          <cell r="F168">
            <v>0</v>
          </cell>
          <cell r="G168">
            <v>0</v>
          </cell>
          <cell r="H168" t="str">
            <v>Calgary</v>
          </cell>
          <cell r="I168" t="str">
            <v>City</v>
          </cell>
          <cell r="J168">
            <v>1821.0000000099999</v>
          </cell>
          <cell r="K168">
            <v>1895.4463639999999</v>
          </cell>
          <cell r="L168">
            <v>1948.4337303299999</v>
          </cell>
          <cell r="M168">
            <v>1995.9549777</v>
          </cell>
          <cell r="N168">
            <v>2028.04393484</v>
          </cell>
          <cell r="O168">
            <v>2077.7418432700001</v>
          </cell>
          <cell r="P168">
            <v>2091.6617633199999</v>
          </cell>
          <cell r="Q168">
            <v>2040.72253843</v>
          </cell>
          <cell r="R168">
            <v>2011.38728722</v>
          </cell>
          <cell r="U168">
            <v>0</v>
          </cell>
          <cell r="X168" t="str">
            <v>Buildout</v>
          </cell>
        </row>
        <row r="169">
          <cell r="B169">
            <v>529</v>
          </cell>
          <cell r="C169">
            <v>0</v>
          </cell>
          <cell r="D169">
            <v>0</v>
          </cell>
          <cell r="E169">
            <v>0</v>
          </cell>
          <cell r="F169">
            <v>0</v>
          </cell>
          <cell r="G169">
            <v>0</v>
          </cell>
          <cell r="H169" t="str">
            <v>Calgary</v>
          </cell>
          <cell r="I169" t="str">
            <v>City</v>
          </cell>
          <cell r="J169">
            <v>912</v>
          </cell>
          <cell r="K169">
            <v>926.43742082699998</v>
          </cell>
          <cell r="L169">
            <v>952.33605876299998</v>
          </cell>
          <cell r="M169">
            <v>975.56302133500003</v>
          </cell>
          <cell r="N169">
            <v>991.37794168000005</v>
          </cell>
          <cell r="O169">
            <v>1015.7014921799999</v>
          </cell>
          <cell r="P169">
            <v>1022.51742554</v>
          </cell>
          <cell r="Q169">
            <v>997.62826212499999</v>
          </cell>
          <cell r="R169">
            <v>983.28887750399997</v>
          </cell>
          <cell r="U169">
            <v>0</v>
          </cell>
          <cell r="X169" t="str">
            <v>Buildout</v>
          </cell>
        </row>
        <row r="170">
          <cell r="B170">
            <v>530</v>
          </cell>
          <cell r="C170">
            <v>0</v>
          </cell>
          <cell r="D170">
            <v>0</v>
          </cell>
          <cell r="E170">
            <v>0</v>
          </cell>
          <cell r="F170">
            <v>0</v>
          </cell>
          <cell r="G170">
            <v>0</v>
          </cell>
          <cell r="H170" t="str">
            <v>Calgary</v>
          </cell>
          <cell r="I170" t="str">
            <v>City</v>
          </cell>
          <cell r="J170">
            <v>1146.9999999900001</v>
          </cell>
          <cell r="K170">
            <v>1274.10485552</v>
          </cell>
          <cell r="L170">
            <v>1309.7225665399999</v>
          </cell>
          <cell r="M170">
            <v>1341.6659932099999</v>
          </cell>
          <cell r="N170">
            <v>1363.8525901600001</v>
          </cell>
          <cell r="O170">
            <v>1397.5062099899999</v>
          </cell>
          <cell r="P170">
            <v>1406.92736605</v>
          </cell>
          <cell r="Q170">
            <v>1372.73129612</v>
          </cell>
          <cell r="R170">
            <v>1353.0072847700001</v>
          </cell>
          <cell r="U170">
            <v>0</v>
          </cell>
          <cell r="X170" t="str">
            <v>Buildout</v>
          </cell>
        </row>
        <row r="171">
          <cell r="B171">
            <v>531</v>
          </cell>
          <cell r="C171">
            <v>0</v>
          </cell>
          <cell r="D171">
            <v>0</v>
          </cell>
          <cell r="E171">
            <v>0</v>
          </cell>
          <cell r="F171">
            <v>0</v>
          </cell>
          <cell r="G171">
            <v>0</v>
          </cell>
          <cell r="H171" t="str">
            <v>Calgary</v>
          </cell>
          <cell r="I171" t="str">
            <v>City</v>
          </cell>
          <cell r="J171">
            <v>1469.99999996</v>
          </cell>
          <cell r="K171">
            <v>1462.6358840099999</v>
          </cell>
          <cell r="L171">
            <v>1503.52399595</v>
          </cell>
          <cell r="M171">
            <v>1540.19413474</v>
          </cell>
          <cell r="N171">
            <v>1564.95582706</v>
          </cell>
          <cell r="O171">
            <v>1603.30560287</v>
          </cell>
          <cell r="P171">
            <v>1614.0470167000001</v>
          </cell>
          <cell r="Q171">
            <v>1574.7393684000001</v>
          </cell>
          <cell r="R171">
            <v>1552.1025941400001</v>
          </cell>
          <cell r="U171">
            <v>0</v>
          </cell>
          <cell r="X171" t="str">
            <v>Buildout</v>
          </cell>
        </row>
        <row r="172">
          <cell r="B172">
            <v>532</v>
          </cell>
          <cell r="C172">
            <v>0</v>
          </cell>
          <cell r="D172">
            <v>0</v>
          </cell>
          <cell r="E172">
            <v>0</v>
          </cell>
          <cell r="F172">
            <v>0</v>
          </cell>
          <cell r="G172">
            <v>0</v>
          </cell>
          <cell r="H172" t="str">
            <v>Calgary</v>
          </cell>
          <cell r="I172" t="str">
            <v>City</v>
          </cell>
          <cell r="J172">
            <v>9.9999999959999997</v>
          </cell>
          <cell r="K172">
            <v>9.2958588303699994</v>
          </cell>
          <cell r="L172">
            <v>9.6925294228999999</v>
          </cell>
          <cell r="M172">
            <v>10.032577952800001</v>
          </cell>
          <cell r="N172">
            <v>10.306384666</v>
          </cell>
          <cell r="O172">
            <v>10.9225362723</v>
          </cell>
          <cell r="P172">
            <v>11.523841153499999</v>
          </cell>
          <cell r="Q172">
            <v>11.5667203664</v>
          </cell>
          <cell r="R172">
            <v>11.496675379399999</v>
          </cell>
          <cell r="U172">
            <v>0</v>
          </cell>
          <cell r="X172" t="str">
            <v>Buildout</v>
          </cell>
        </row>
        <row r="173">
          <cell r="B173">
            <v>533</v>
          </cell>
          <cell r="C173">
            <v>0</v>
          </cell>
          <cell r="D173">
            <v>0</v>
          </cell>
          <cell r="E173">
            <v>0</v>
          </cell>
          <cell r="F173">
            <v>0</v>
          </cell>
          <cell r="G173">
            <v>0</v>
          </cell>
          <cell r="H173" t="str">
            <v>Calgary</v>
          </cell>
          <cell r="I173" t="str">
            <v>City</v>
          </cell>
          <cell r="J173">
            <v>3164</v>
          </cell>
          <cell r="K173">
            <v>3188.8097653899999</v>
          </cell>
          <cell r="L173">
            <v>3277.95321689</v>
          </cell>
          <cell r="M173">
            <v>3357.9007268199998</v>
          </cell>
          <cell r="N173">
            <v>3411.8856778499999</v>
          </cell>
          <cell r="O173">
            <v>3495.4950998099998</v>
          </cell>
          <cell r="P173">
            <v>3518.9133179199998</v>
          </cell>
          <cell r="Q173">
            <v>3433.2155623399999</v>
          </cell>
          <cell r="R173">
            <v>3383.8633156599999</v>
          </cell>
          <cell r="U173">
            <v>0</v>
          </cell>
          <cell r="X173" t="str">
            <v>Buildout</v>
          </cell>
        </row>
        <row r="174">
          <cell r="B174">
            <v>534</v>
          </cell>
          <cell r="C174">
            <v>0</v>
          </cell>
          <cell r="D174">
            <v>0</v>
          </cell>
          <cell r="E174">
            <v>0</v>
          </cell>
          <cell r="F174">
            <v>0</v>
          </cell>
          <cell r="G174">
            <v>0</v>
          </cell>
          <cell r="H174" t="str">
            <v>Calgary</v>
          </cell>
          <cell r="I174" t="str">
            <v>City</v>
          </cell>
          <cell r="J174">
            <v>0</v>
          </cell>
          <cell r="K174">
            <v>0</v>
          </cell>
          <cell r="L174">
            <v>0</v>
          </cell>
          <cell r="M174">
            <v>0</v>
          </cell>
          <cell r="N174">
            <v>0</v>
          </cell>
          <cell r="O174">
            <v>0</v>
          </cell>
          <cell r="P174">
            <v>0</v>
          </cell>
          <cell r="Q174">
            <v>0</v>
          </cell>
          <cell r="R174">
            <v>0</v>
          </cell>
          <cell r="U174">
            <v>0</v>
          </cell>
          <cell r="X174" t="str">
            <v>Buildout</v>
          </cell>
        </row>
        <row r="175">
          <cell r="B175">
            <v>535</v>
          </cell>
          <cell r="C175">
            <v>0</v>
          </cell>
          <cell r="D175">
            <v>0</v>
          </cell>
          <cell r="E175">
            <v>0</v>
          </cell>
          <cell r="F175">
            <v>0</v>
          </cell>
          <cell r="G175">
            <v>0</v>
          </cell>
          <cell r="H175" t="str">
            <v>Calgary</v>
          </cell>
          <cell r="I175" t="str">
            <v>City</v>
          </cell>
          <cell r="J175">
            <v>126.000000001</v>
          </cell>
          <cell r="K175">
            <v>128.31144216600001</v>
          </cell>
          <cell r="L175">
            <v>133.95971308399999</v>
          </cell>
          <cell r="M175">
            <v>138.272641249</v>
          </cell>
          <cell r="N175">
            <v>142.10479323499999</v>
          </cell>
          <cell r="O175">
            <v>147.764310534</v>
          </cell>
          <cell r="P175">
            <v>152.69028570500001</v>
          </cell>
          <cell r="Q175">
            <v>148.708364362</v>
          </cell>
          <cell r="R175">
            <v>143.46631326599999</v>
          </cell>
          <cell r="U175">
            <v>0</v>
          </cell>
          <cell r="X175" t="str">
            <v>Buildout</v>
          </cell>
        </row>
        <row r="176">
          <cell r="B176">
            <v>536</v>
          </cell>
          <cell r="C176">
            <v>0</v>
          </cell>
          <cell r="D176">
            <v>0</v>
          </cell>
          <cell r="E176">
            <v>0</v>
          </cell>
          <cell r="F176">
            <v>0</v>
          </cell>
          <cell r="G176">
            <v>0</v>
          </cell>
          <cell r="H176" t="str">
            <v>Calgary</v>
          </cell>
          <cell r="I176" t="str">
            <v>City</v>
          </cell>
          <cell r="J176">
            <v>24.000000002</v>
          </cell>
          <cell r="K176">
            <v>24.3265843412</v>
          </cell>
          <cell r="L176">
            <v>25.538836654299999</v>
          </cell>
          <cell r="M176">
            <v>27.372764382900002</v>
          </cell>
          <cell r="N176">
            <v>29.7746615565</v>
          </cell>
          <cell r="O176">
            <v>35.290172874500001</v>
          </cell>
          <cell r="P176">
            <v>41.212690890399998</v>
          </cell>
          <cell r="Q176">
            <v>42.983996487900001</v>
          </cell>
          <cell r="R176">
            <v>43.867127967800002</v>
          </cell>
          <cell r="U176">
            <v>0</v>
          </cell>
          <cell r="X176" t="str">
            <v>Buildout</v>
          </cell>
        </row>
        <row r="177">
          <cell r="B177">
            <v>537</v>
          </cell>
          <cell r="C177">
            <v>0</v>
          </cell>
          <cell r="D177">
            <v>0</v>
          </cell>
          <cell r="E177">
            <v>0</v>
          </cell>
          <cell r="F177">
            <v>0</v>
          </cell>
          <cell r="G177">
            <v>0</v>
          </cell>
          <cell r="H177" t="str">
            <v>Calgary</v>
          </cell>
          <cell r="I177" t="str">
            <v>City</v>
          </cell>
          <cell r="J177">
            <v>1585</v>
          </cell>
          <cell r="K177">
            <v>1596.1619968</v>
          </cell>
          <cell r="L177">
            <v>1732.50678937</v>
          </cell>
          <cell r="M177">
            <v>1864.3966832799999</v>
          </cell>
          <cell r="N177">
            <v>1969.9191765400001</v>
          </cell>
          <cell r="O177">
            <v>2229.99809095</v>
          </cell>
          <cell r="P177">
            <v>2598.41378265</v>
          </cell>
          <cell r="Q177">
            <v>2786.5181456999999</v>
          </cell>
          <cell r="R177">
            <v>2834.6586823100001</v>
          </cell>
          <cell r="U177">
            <v>0</v>
          </cell>
          <cell r="X177" t="str">
            <v>Buildout</v>
          </cell>
        </row>
        <row r="178">
          <cell r="B178">
            <v>538</v>
          </cell>
          <cell r="C178">
            <v>0</v>
          </cell>
          <cell r="D178">
            <v>0</v>
          </cell>
          <cell r="E178">
            <v>0</v>
          </cell>
          <cell r="F178">
            <v>0</v>
          </cell>
          <cell r="G178">
            <v>0</v>
          </cell>
          <cell r="H178" t="str">
            <v>Calgary</v>
          </cell>
          <cell r="I178" t="str">
            <v>City</v>
          </cell>
          <cell r="J178">
            <v>44.999999998</v>
          </cell>
          <cell r="K178">
            <v>48.0834655273</v>
          </cell>
          <cell r="L178">
            <v>52.190774282900001</v>
          </cell>
          <cell r="M178">
            <v>58.281168592100002</v>
          </cell>
          <cell r="N178">
            <v>66.084319710200006</v>
          </cell>
          <cell r="O178">
            <v>86.512238466699998</v>
          </cell>
          <cell r="P178">
            <v>104.385015385</v>
          </cell>
          <cell r="Q178">
            <v>112.421297975</v>
          </cell>
          <cell r="R178">
            <v>115.313636551</v>
          </cell>
          <cell r="U178">
            <v>0</v>
          </cell>
          <cell r="X178" t="str">
            <v>Buildout</v>
          </cell>
        </row>
        <row r="179">
          <cell r="B179">
            <v>539</v>
          </cell>
          <cell r="C179">
            <v>0</v>
          </cell>
          <cell r="D179">
            <v>0</v>
          </cell>
          <cell r="E179">
            <v>0</v>
          </cell>
          <cell r="F179">
            <v>0</v>
          </cell>
          <cell r="G179">
            <v>0</v>
          </cell>
          <cell r="H179" t="str">
            <v>Calgary</v>
          </cell>
          <cell r="I179" t="str">
            <v>City</v>
          </cell>
          <cell r="J179">
            <v>1120.0000000099999</v>
          </cell>
          <cell r="K179">
            <v>1160.9340995499999</v>
          </cell>
          <cell r="L179">
            <v>1228.6886455900001</v>
          </cell>
          <cell r="M179">
            <v>1272.0940894299999</v>
          </cell>
          <cell r="N179">
            <v>1300.36084624</v>
          </cell>
          <cell r="O179">
            <v>1339.6151165900001</v>
          </cell>
          <cell r="P179">
            <v>1392.2267654</v>
          </cell>
          <cell r="Q179">
            <v>1347.4523988799999</v>
          </cell>
          <cell r="R179">
            <v>1273.8669399600001</v>
          </cell>
          <cell r="U179">
            <v>0</v>
          </cell>
          <cell r="X179" t="str">
            <v>Buildout</v>
          </cell>
        </row>
        <row r="180">
          <cell r="B180">
            <v>540</v>
          </cell>
          <cell r="C180">
            <v>0</v>
          </cell>
          <cell r="D180">
            <v>0</v>
          </cell>
          <cell r="E180">
            <v>0</v>
          </cell>
          <cell r="F180">
            <v>0</v>
          </cell>
          <cell r="G180">
            <v>0</v>
          </cell>
          <cell r="H180" t="str">
            <v>Calgary</v>
          </cell>
          <cell r="I180" t="str">
            <v>City</v>
          </cell>
          <cell r="J180">
            <v>269.99999999699997</v>
          </cell>
          <cell r="K180">
            <v>288.53981635299999</v>
          </cell>
          <cell r="L180">
            <v>302.58096357199997</v>
          </cell>
          <cell r="M180">
            <v>312.63228479000003</v>
          </cell>
          <cell r="N180">
            <v>318.15276021400001</v>
          </cell>
          <cell r="O180">
            <v>328.87691365699999</v>
          </cell>
          <cell r="P180">
            <v>340.33161075999999</v>
          </cell>
          <cell r="Q180">
            <v>330.48521266400002</v>
          </cell>
          <cell r="R180">
            <v>316.613955449</v>
          </cell>
          <cell r="U180">
            <v>0</v>
          </cell>
          <cell r="X180" t="str">
            <v>Buildout</v>
          </cell>
        </row>
        <row r="181">
          <cell r="B181">
            <v>541</v>
          </cell>
          <cell r="C181">
            <v>0</v>
          </cell>
          <cell r="D181">
            <v>0</v>
          </cell>
          <cell r="E181">
            <v>0</v>
          </cell>
          <cell r="F181">
            <v>0</v>
          </cell>
          <cell r="G181">
            <v>0</v>
          </cell>
          <cell r="H181" t="str">
            <v>Calgary</v>
          </cell>
          <cell r="I181" t="str">
            <v>City</v>
          </cell>
          <cell r="J181">
            <v>2085.0000000599998</v>
          </cell>
          <cell r="K181">
            <v>2261.17119116</v>
          </cell>
          <cell r="L181">
            <v>2380.95550478</v>
          </cell>
          <cell r="M181">
            <v>2469.7491944899998</v>
          </cell>
          <cell r="N181">
            <v>2524.9437843400001</v>
          </cell>
          <cell r="O181">
            <v>2643.86706465</v>
          </cell>
          <cell r="P181">
            <v>2800.7589844899999</v>
          </cell>
          <cell r="Q181">
            <v>2797.7587830100001</v>
          </cell>
          <cell r="R181">
            <v>2731.2502146900001</v>
          </cell>
          <cell r="U181">
            <v>0</v>
          </cell>
          <cell r="X181" t="str">
            <v>Buildout</v>
          </cell>
        </row>
        <row r="182">
          <cell r="B182">
            <v>542</v>
          </cell>
          <cell r="C182">
            <v>0</v>
          </cell>
          <cell r="D182">
            <v>0</v>
          </cell>
          <cell r="E182">
            <v>0</v>
          </cell>
          <cell r="F182">
            <v>0</v>
          </cell>
          <cell r="G182">
            <v>0</v>
          </cell>
          <cell r="H182" t="str">
            <v>Calgary</v>
          </cell>
          <cell r="I182" t="str">
            <v>City</v>
          </cell>
          <cell r="J182">
            <v>1909.9999999900001</v>
          </cell>
          <cell r="K182">
            <v>2047.6932085200001</v>
          </cell>
          <cell r="L182">
            <v>2142.83526377</v>
          </cell>
          <cell r="M182">
            <v>2212.98118557</v>
          </cell>
          <cell r="N182">
            <v>2254.4491701299999</v>
          </cell>
          <cell r="O182">
            <v>2334.0095287899999</v>
          </cell>
          <cell r="P182">
            <v>2413.1827789499998</v>
          </cell>
          <cell r="Q182">
            <v>2345.71211997</v>
          </cell>
          <cell r="R182">
            <v>2254.3428762499998</v>
          </cell>
          <cell r="U182">
            <v>0</v>
          </cell>
          <cell r="X182" t="str">
            <v>Buildout</v>
          </cell>
        </row>
        <row r="183">
          <cell r="B183">
            <v>543</v>
          </cell>
          <cell r="C183">
            <v>0</v>
          </cell>
          <cell r="D183">
            <v>0</v>
          </cell>
          <cell r="E183">
            <v>0</v>
          </cell>
          <cell r="F183">
            <v>0</v>
          </cell>
          <cell r="G183">
            <v>0</v>
          </cell>
          <cell r="H183" t="str">
            <v>Calgary</v>
          </cell>
          <cell r="I183" t="str">
            <v>City</v>
          </cell>
          <cell r="J183">
            <v>1623.00000002</v>
          </cell>
          <cell r="K183">
            <v>1707.3699972500001</v>
          </cell>
          <cell r="L183">
            <v>1782.52844095</v>
          </cell>
          <cell r="M183">
            <v>1839.9182102100001</v>
          </cell>
          <cell r="N183">
            <v>1879.77599057</v>
          </cell>
          <cell r="O183">
            <v>1950.58204884</v>
          </cell>
          <cell r="P183">
            <v>2014.9654958799999</v>
          </cell>
          <cell r="Q183">
            <v>1961.1673449899999</v>
          </cell>
          <cell r="R183">
            <v>1891.5059045099999</v>
          </cell>
          <cell r="U183">
            <v>0</v>
          </cell>
          <cell r="X183" t="str">
            <v>Buildout</v>
          </cell>
        </row>
        <row r="184">
          <cell r="B184">
            <v>544</v>
          </cell>
          <cell r="C184">
            <v>0</v>
          </cell>
          <cell r="D184">
            <v>0</v>
          </cell>
          <cell r="E184">
            <v>0</v>
          </cell>
          <cell r="F184">
            <v>0</v>
          </cell>
          <cell r="G184">
            <v>0</v>
          </cell>
          <cell r="H184" t="str">
            <v>Calgary</v>
          </cell>
          <cell r="I184" t="str">
            <v>City</v>
          </cell>
          <cell r="J184">
            <v>545.99999999800002</v>
          </cell>
          <cell r="K184">
            <v>549.462708271</v>
          </cell>
          <cell r="L184">
            <v>573.65006201200003</v>
          </cell>
          <cell r="M184">
            <v>592.11913320500003</v>
          </cell>
          <cell r="N184">
            <v>608.26295651800001</v>
          </cell>
          <cell r="O184">
            <v>632.39025088999995</v>
          </cell>
          <cell r="P184">
            <v>653.45666412200001</v>
          </cell>
          <cell r="Q184">
            <v>636.38557025499995</v>
          </cell>
          <cell r="R184">
            <v>613.93994834</v>
          </cell>
          <cell r="U184">
            <v>0</v>
          </cell>
          <cell r="X184" t="str">
            <v>Buildout</v>
          </cell>
        </row>
        <row r="185">
          <cell r="B185">
            <v>547</v>
          </cell>
          <cell r="C185">
            <v>0</v>
          </cell>
          <cell r="D185">
            <v>0</v>
          </cell>
          <cell r="E185">
            <v>0</v>
          </cell>
          <cell r="F185">
            <v>0</v>
          </cell>
          <cell r="G185">
            <v>0</v>
          </cell>
          <cell r="H185" t="str">
            <v>Calgary</v>
          </cell>
          <cell r="I185" t="str">
            <v>City</v>
          </cell>
          <cell r="J185">
            <v>2151.9999999800002</v>
          </cell>
          <cell r="K185">
            <v>2138.7122072900002</v>
          </cell>
          <cell r="L185">
            <v>2198.5000910200001</v>
          </cell>
          <cell r="M185">
            <v>2252.1203217900002</v>
          </cell>
          <cell r="N185">
            <v>2288.3276476299998</v>
          </cell>
          <cell r="O185">
            <v>2344.4038974700002</v>
          </cell>
          <cell r="P185">
            <v>2360.11033172</v>
          </cell>
          <cell r="Q185">
            <v>2302.6334524099998</v>
          </cell>
          <cell r="R185">
            <v>2269.5332492399998</v>
          </cell>
          <cell r="U185">
            <v>0</v>
          </cell>
          <cell r="X185" t="str">
            <v>Buildout</v>
          </cell>
        </row>
        <row r="186">
          <cell r="B186">
            <v>554</v>
          </cell>
          <cell r="C186">
            <v>0</v>
          </cell>
          <cell r="D186">
            <v>0</v>
          </cell>
          <cell r="E186">
            <v>0</v>
          </cell>
          <cell r="F186">
            <v>0</v>
          </cell>
          <cell r="G186">
            <v>0</v>
          </cell>
          <cell r="H186" t="str">
            <v>Calgary</v>
          </cell>
          <cell r="I186" t="str">
            <v>City</v>
          </cell>
          <cell r="J186">
            <v>2003.00000002</v>
          </cell>
          <cell r="K186">
            <v>2027.2153622999999</v>
          </cell>
          <cell r="L186">
            <v>2083.88634207</v>
          </cell>
          <cell r="M186">
            <v>2134.7112052299999</v>
          </cell>
          <cell r="N186">
            <v>2169.0309452000001</v>
          </cell>
          <cell r="O186">
            <v>2222.1837882300001</v>
          </cell>
          <cell r="P186">
            <v>2237.0714031100001</v>
          </cell>
          <cell r="Q186">
            <v>2182.5909485000002</v>
          </cell>
          <cell r="R186">
            <v>2151.21634821</v>
          </cell>
          <cell r="U186">
            <v>0</v>
          </cell>
          <cell r="X186" t="str">
            <v>Buildout</v>
          </cell>
        </row>
        <row r="187">
          <cell r="B187">
            <v>555</v>
          </cell>
          <cell r="C187">
            <v>0</v>
          </cell>
          <cell r="D187">
            <v>0</v>
          </cell>
          <cell r="E187">
            <v>0</v>
          </cell>
          <cell r="F187">
            <v>0</v>
          </cell>
          <cell r="G187">
            <v>0</v>
          </cell>
          <cell r="H187" t="str">
            <v>Calgary</v>
          </cell>
          <cell r="I187" t="str">
            <v>City</v>
          </cell>
          <cell r="J187">
            <v>2461.9999999900001</v>
          </cell>
          <cell r="K187">
            <v>2427.5903963599999</v>
          </cell>
          <cell r="L187">
            <v>2495.45389462</v>
          </cell>
          <cell r="M187">
            <v>2556.3166682599999</v>
          </cell>
          <cell r="N187">
            <v>2597.4145568600002</v>
          </cell>
          <cell r="O187">
            <v>2661.0650863599999</v>
          </cell>
          <cell r="P187">
            <v>2678.8930053200002</v>
          </cell>
          <cell r="Q187">
            <v>2613.6526608999998</v>
          </cell>
          <cell r="R187">
            <v>2576.08157708</v>
          </cell>
          <cell r="U187">
            <v>0</v>
          </cell>
          <cell r="X187" t="str">
            <v>Buildout</v>
          </cell>
        </row>
        <row r="188">
          <cell r="B188">
            <v>556</v>
          </cell>
          <cell r="C188">
            <v>0</v>
          </cell>
          <cell r="D188">
            <v>0</v>
          </cell>
          <cell r="E188">
            <v>0</v>
          </cell>
          <cell r="F188">
            <v>0</v>
          </cell>
          <cell r="G188">
            <v>0</v>
          </cell>
          <cell r="H188" t="str">
            <v>Calgary</v>
          </cell>
          <cell r="I188" t="str">
            <v>City</v>
          </cell>
          <cell r="J188">
            <v>955.00000000199998</v>
          </cell>
          <cell r="K188">
            <v>973.06337408900004</v>
          </cell>
          <cell r="L188">
            <v>1000.26544453</v>
          </cell>
          <cell r="M188">
            <v>1024.6613789200001</v>
          </cell>
          <cell r="N188">
            <v>1041.13485406</v>
          </cell>
          <cell r="O188">
            <v>1066.6482185100001</v>
          </cell>
          <cell r="P188">
            <v>1073.7942735700001</v>
          </cell>
          <cell r="Q188">
            <v>1047.6436552499999</v>
          </cell>
          <cell r="R188">
            <v>1032.58384699</v>
          </cell>
          <cell r="U188">
            <v>0</v>
          </cell>
          <cell r="X188" t="str">
            <v>Buildout</v>
          </cell>
        </row>
        <row r="189">
          <cell r="B189">
            <v>557</v>
          </cell>
          <cell r="C189">
            <v>0</v>
          </cell>
          <cell r="D189">
            <v>0</v>
          </cell>
          <cell r="E189">
            <v>0</v>
          </cell>
          <cell r="F189">
            <v>0</v>
          </cell>
          <cell r="G189">
            <v>0</v>
          </cell>
          <cell r="H189" t="str">
            <v>Calgary</v>
          </cell>
          <cell r="I189" t="str">
            <v>City</v>
          </cell>
          <cell r="J189">
            <v>564.99999999399995</v>
          </cell>
          <cell r="K189">
            <v>590.93327818700004</v>
          </cell>
          <cell r="L189">
            <v>607.45286881100003</v>
          </cell>
          <cell r="M189">
            <v>622.26831637999999</v>
          </cell>
          <cell r="N189">
            <v>632.27252049000003</v>
          </cell>
          <cell r="O189">
            <v>647.76657396300004</v>
          </cell>
          <cell r="P189">
            <v>652.10631353400004</v>
          </cell>
          <cell r="Q189">
            <v>636.22526090600002</v>
          </cell>
          <cell r="R189">
            <v>627.07956480899998</v>
          </cell>
          <cell r="U189">
            <v>0</v>
          </cell>
          <cell r="X189" t="str">
            <v>Buildout</v>
          </cell>
        </row>
        <row r="190">
          <cell r="B190">
            <v>558</v>
          </cell>
          <cell r="C190">
            <v>0</v>
          </cell>
          <cell r="D190">
            <v>0</v>
          </cell>
          <cell r="E190">
            <v>0</v>
          </cell>
          <cell r="F190">
            <v>0</v>
          </cell>
          <cell r="G190">
            <v>0</v>
          </cell>
          <cell r="H190" t="str">
            <v>Calgary</v>
          </cell>
          <cell r="I190" t="str">
            <v>City</v>
          </cell>
          <cell r="J190">
            <v>1399.0000000099999</v>
          </cell>
          <cell r="K190">
            <v>1388.98994098</v>
          </cell>
          <cell r="L190">
            <v>1461.0978613</v>
          </cell>
          <cell r="M190">
            <v>1515.0043514399999</v>
          </cell>
          <cell r="N190">
            <v>1544.00253567</v>
          </cell>
          <cell r="O190">
            <v>1594.4108656599999</v>
          </cell>
          <cell r="P190">
            <v>1658.0899342600001</v>
          </cell>
          <cell r="Q190">
            <v>1630.874317</v>
          </cell>
          <cell r="R190">
            <v>1571.5730803700001</v>
          </cell>
          <cell r="U190">
            <v>0</v>
          </cell>
          <cell r="X190" t="str">
            <v>Buildout</v>
          </cell>
        </row>
        <row r="191">
          <cell r="B191">
            <v>560</v>
          </cell>
          <cell r="C191" t="str">
            <v>Outside_levy_boundary</v>
          </cell>
          <cell r="D191">
            <v>0</v>
          </cell>
          <cell r="E191">
            <v>0</v>
          </cell>
          <cell r="F191">
            <v>0</v>
          </cell>
          <cell r="G191">
            <v>0</v>
          </cell>
          <cell r="H191" t="str">
            <v>Calgary</v>
          </cell>
          <cell r="I191" t="str">
            <v>City</v>
          </cell>
          <cell r="J191">
            <v>203.00000000099999</v>
          </cell>
          <cell r="K191">
            <v>217.92565173099999</v>
          </cell>
          <cell r="L191">
            <v>224.01778227899999</v>
          </cell>
          <cell r="M191">
            <v>229.48145521399999</v>
          </cell>
          <cell r="N191">
            <v>236.10206859600001</v>
          </cell>
          <cell r="O191">
            <v>243.00227720500001</v>
          </cell>
          <cell r="P191">
            <v>244.909152568</v>
          </cell>
          <cell r="Q191">
            <v>239.2665658</v>
          </cell>
          <cell r="R191">
            <v>235.86966605000001</v>
          </cell>
          <cell r="U191">
            <v>0</v>
          </cell>
          <cell r="X191" t="str">
            <v>Buildout</v>
          </cell>
        </row>
        <row r="192">
          <cell r="B192">
            <v>561</v>
          </cell>
          <cell r="C192" t="str">
            <v>Outside_levy_boundary</v>
          </cell>
          <cell r="D192">
            <v>0</v>
          </cell>
          <cell r="E192">
            <v>0</v>
          </cell>
          <cell r="F192">
            <v>0</v>
          </cell>
          <cell r="G192">
            <v>0</v>
          </cell>
          <cell r="H192" t="str">
            <v>Calgary</v>
          </cell>
          <cell r="I192" t="str">
            <v>City</v>
          </cell>
          <cell r="J192">
            <v>1106</v>
          </cell>
          <cell r="K192">
            <v>1127.1317414499999</v>
          </cell>
          <cell r="L192">
            <v>1158.6408062099999</v>
          </cell>
          <cell r="M192">
            <v>1186.89943012</v>
          </cell>
          <cell r="N192">
            <v>1205.98120546</v>
          </cell>
          <cell r="O192">
            <v>1235.5341858199999</v>
          </cell>
          <cell r="P192">
            <v>1243.8116993399999</v>
          </cell>
          <cell r="Q192">
            <v>1213.5205663900001</v>
          </cell>
          <cell r="R192">
            <v>1196.07628858</v>
          </cell>
          <cell r="U192">
            <v>0</v>
          </cell>
          <cell r="X192" t="str">
            <v>Buildout</v>
          </cell>
        </row>
        <row r="193">
          <cell r="B193">
            <v>562</v>
          </cell>
          <cell r="C193" t="str">
            <v>Outside_levy_boundary</v>
          </cell>
          <cell r="D193">
            <v>0</v>
          </cell>
          <cell r="E193">
            <v>0</v>
          </cell>
          <cell r="F193">
            <v>0</v>
          </cell>
          <cell r="G193">
            <v>0</v>
          </cell>
          <cell r="H193" t="str">
            <v>Calgary</v>
          </cell>
          <cell r="I193" t="str">
            <v>City</v>
          </cell>
          <cell r="J193">
            <v>789.99999999399995</v>
          </cell>
          <cell r="K193">
            <v>788.58677603199999</v>
          </cell>
          <cell r="L193">
            <v>810.63178727699994</v>
          </cell>
          <cell r="M193">
            <v>830.40265916700002</v>
          </cell>
          <cell r="N193">
            <v>843.75303809900004</v>
          </cell>
          <cell r="O193">
            <v>864.42949400700002</v>
          </cell>
          <cell r="P193">
            <v>870.22077610899998</v>
          </cell>
          <cell r="Q193">
            <v>849.02787936200002</v>
          </cell>
          <cell r="R193">
            <v>836.823159895</v>
          </cell>
          <cell r="U193">
            <v>0</v>
          </cell>
          <cell r="X193" t="str">
            <v>Buildout</v>
          </cell>
        </row>
        <row r="194">
          <cell r="B194">
            <v>563</v>
          </cell>
          <cell r="C194">
            <v>0</v>
          </cell>
          <cell r="D194">
            <v>0</v>
          </cell>
          <cell r="E194">
            <v>0</v>
          </cell>
          <cell r="F194">
            <v>0</v>
          </cell>
          <cell r="G194">
            <v>0</v>
          </cell>
          <cell r="H194" t="str">
            <v>Calgary</v>
          </cell>
          <cell r="I194" t="str">
            <v>City</v>
          </cell>
          <cell r="J194">
            <v>592.99999999900001</v>
          </cell>
          <cell r="K194">
            <v>603.09657014899994</v>
          </cell>
          <cell r="L194">
            <v>619.95618647799995</v>
          </cell>
          <cell r="M194">
            <v>635.07658319799998</v>
          </cell>
          <cell r="N194">
            <v>645.28670584199995</v>
          </cell>
          <cell r="O194">
            <v>661.09967661899998</v>
          </cell>
          <cell r="P194">
            <v>665.52874201400004</v>
          </cell>
          <cell r="Q194">
            <v>649.32080669699997</v>
          </cell>
          <cell r="R194">
            <v>639.98686311999995</v>
          </cell>
          <cell r="U194">
            <v>0</v>
          </cell>
          <cell r="X194" t="str">
            <v>Buildout</v>
          </cell>
        </row>
        <row r="195">
          <cell r="B195">
            <v>564</v>
          </cell>
          <cell r="C195">
            <v>0</v>
          </cell>
          <cell r="D195">
            <v>0</v>
          </cell>
          <cell r="E195">
            <v>0</v>
          </cell>
          <cell r="F195">
            <v>0</v>
          </cell>
          <cell r="G195">
            <v>0</v>
          </cell>
          <cell r="H195" t="str">
            <v>Calgary</v>
          </cell>
          <cell r="I195" t="str">
            <v>City</v>
          </cell>
          <cell r="J195">
            <v>1164.9999999900001</v>
          </cell>
          <cell r="K195">
            <v>1155.5127565800001</v>
          </cell>
          <cell r="L195">
            <v>1187.8152150999999</v>
          </cell>
          <cell r="M195">
            <v>1216.7853871100001</v>
          </cell>
          <cell r="N195">
            <v>1237.5295045800001</v>
          </cell>
          <cell r="O195">
            <v>1268.30033899</v>
          </cell>
          <cell r="P195">
            <v>1276.9095129899999</v>
          </cell>
          <cell r="Q195">
            <v>1245.94171299</v>
          </cell>
          <cell r="R195">
            <v>1228.04846376</v>
          </cell>
          <cell r="U195">
            <v>0</v>
          </cell>
          <cell r="X195" t="str">
            <v>Buildout</v>
          </cell>
        </row>
        <row r="196">
          <cell r="B196">
            <v>565</v>
          </cell>
          <cell r="C196">
            <v>0</v>
          </cell>
          <cell r="D196">
            <v>0</v>
          </cell>
          <cell r="E196">
            <v>0</v>
          </cell>
          <cell r="F196">
            <v>0</v>
          </cell>
          <cell r="G196">
            <v>0</v>
          </cell>
          <cell r="H196" t="str">
            <v>Calgary</v>
          </cell>
          <cell r="I196" t="str">
            <v>City</v>
          </cell>
          <cell r="J196">
            <v>562.00000000099999</v>
          </cell>
          <cell r="K196">
            <v>558.49783223600002</v>
          </cell>
          <cell r="L196">
            <v>574.11068714099997</v>
          </cell>
          <cell r="M196">
            <v>588.11293691200001</v>
          </cell>
          <cell r="N196">
            <v>598.42952548599999</v>
          </cell>
          <cell r="O196">
            <v>613.41857868399995</v>
          </cell>
          <cell r="P196">
            <v>617.60995564500001</v>
          </cell>
          <cell r="Q196">
            <v>602.66332942899999</v>
          </cell>
          <cell r="R196">
            <v>594.01253677399995</v>
          </cell>
          <cell r="U196">
            <v>0</v>
          </cell>
          <cell r="X196" t="str">
            <v>Buildout</v>
          </cell>
        </row>
        <row r="197">
          <cell r="B197">
            <v>566</v>
          </cell>
          <cell r="C197">
            <v>0</v>
          </cell>
          <cell r="D197">
            <v>0</v>
          </cell>
          <cell r="E197">
            <v>0</v>
          </cell>
          <cell r="F197">
            <v>0</v>
          </cell>
          <cell r="G197">
            <v>0</v>
          </cell>
          <cell r="H197" t="str">
            <v>Calgary</v>
          </cell>
          <cell r="I197" t="str">
            <v>City</v>
          </cell>
          <cell r="J197">
            <v>563.00000000199998</v>
          </cell>
          <cell r="K197">
            <v>610.33285729800002</v>
          </cell>
          <cell r="L197">
            <v>641.79000147199997</v>
          </cell>
          <cell r="M197">
            <v>662.393279947</v>
          </cell>
          <cell r="N197">
            <v>671.33918769800005</v>
          </cell>
          <cell r="O197">
            <v>686.29784047800001</v>
          </cell>
          <cell r="P197">
            <v>705.63158330500005</v>
          </cell>
          <cell r="Q197">
            <v>682.98183891799999</v>
          </cell>
          <cell r="R197">
            <v>650.89360923599997</v>
          </cell>
          <cell r="U197">
            <v>0</v>
          </cell>
          <cell r="X197" t="str">
            <v>Buildout</v>
          </cell>
        </row>
        <row r="198">
          <cell r="B198">
            <v>567</v>
          </cell>
          <cell r="C198">
            <v>0</v>
          </cell>
          <cell r="D198">
            <v>0</v>
          </cell>
          <cell r="E198">
            <v>0</v>
          </cell>
          <cell r="F198">
            <v>0</v>
          </cell>
          <cell r="G198">
            <v>0</v>
          </cell>
          <cell r="H198" t="str">
            <v>Calgary</v>
          </cell>
          <cell r="I198" t="str">
            <v>City</v>
          </cell>
          <cell r="J198">
            <v>911.99999999600004</v>
          </cell>
          <cell r="K198">
            <v>940.62792824400003</v>
          </cell>
          <cell r="L198">
            <v>966.92326298900002</v>
          </cell>
          <cell r="M198">
            <v>990.50599957199995</v>
          </cell>
          <cell r="N198">
            <v>1006.43035887</v>
          </cell>
          <cell r="O198">
            <v>1031.0932779499999</v>
          </cell>
          <cell r="P198">
            <v>1038.0011313299999</v>
          </cell>
          <cell r="Q198">
            <v>1012.72220038</v>
          </cell>
          <cell r="R198">
            <v>998.16438583599995</v>
          </cell>
          <cell r="U198">
            <v>0</v>
          </cell>
          <cell r="X198" t="str">
            <v>Buildout</v>
          </cell>
        </row>
        <row r="199">
          <cell r="B199">
            <v>568</v>
          </cell>
          <cell r="C199">
            <v>0</v>
          </cell>
          <cell r="D199">
            <v>0</v>
          </cell>
          <cell r="E199">
            <v>0</v>
          </cell>
          <cell r="F199">
            <v>0</v>
          </cell>
          <cell r="G199">
            <v>0</v>
          </cell>
          <cell r="H199" t="str">
            <v>Calgary</v>
          </cell>
          <cell r="I199" t="str">
            <v>City</v>
          </cell>
          <cell r="J199">
            <v>1743.9999999900001</v>
          </cell>
          <cell r="K199">
            <v>1823.5299827900001</v>
          </cell>
          <cell r="L199">
            <v>1921.1762811399999</v>
          </cell>
          <cell r="M199">
            <v>1984.0818239499999</v>
          </cell>
          <cell r="N199">
            <v>2010.45752072</v>
          </cell>
          <cell r="O199">
            <v>2054.8849940199998</v>
          </cell>
          <cell r="P199">
            <v>2116.4254483700001</v>
          </cell>
          <cell r="Q199">
            <v>2047.1650723800001</v>
          </cell>
          <cell r="R199">
            <v>1945.5365319499999</v>
          </cell>
          <cell r="U199">
            <v>0</v>
          </cell>
          <cell r="X199" t="str">
            <v>Buildout</v>
          </cell>
        </row>
        <row r="200">
          <cell r="B200">
            <v>569</v>
          </cell>
          <cell r="C200">
            <v>0</v>
          </cell>
          <cell r="D200">
            <v>0</v>
          </cell>
          <cell r="E200">
            <v>0</v>
          </cell>
          <cell r="F200">
            <v>0</v>
          </cell>
          <cell r="G200">
            <v>0</v>
          </cell>
          <cell r="H200" t="str">
            <v>Calgary</v>
          </cell>
          <cell r="I200" t="str">
            <v>City</v>
          </cell>
          <cell r="J200">
            <v>1326.0000000099999</v>
          </cell>
          <cell r="K200">
            <v>1395.8406129800001</v>
          </cell>
          <cell r="L200">
            <v>1479.7557261100001</v>
          </cell>
          <cell r="M200">
            <v>1532.5891269399999</v>
          </cell>
          <cell r="N200">
            <v>1561.91112008</v>
          </cell>
          <cell r="O200">
            <v>1605.8448086000001</v>
          </cell>
          <cell r="P200">
            <v>1669.8969779700001</v>
          </cell>
          <cell r="Q200">
            <v>1614.5036479600001</v>
          </cell>
          <cell r="R200">
            <v>1522.2090740399999</v>
          </cell>
          <cell r="U200">
            <v>0</v>
          </cell>
          <cell r="X200" t="str">
            <v>Buildout</v>
          </cell>
        </row>
        <row r="201">
          <cell r="B201">
            <v>570</v>
          </cell>
          <cell r="C201">
            <v>0</v>
          </cell>
          <cell r="D201">
            <v>0</v>
          </cell>
          <cell r="E201">
            <v>0</v>
          </cell>
          <cell r="F201">
            <v>0</v>
          </cell>
          <cell r="G201">
            <v>0</v>
          </cell>
          <cell r="H201" t="str">
            <v>Calgary</v>
          </cell>
          <cell r="I201" t="str">
            <v>City</v>
          </cell>
          <cell r="J201">
            <v>1363.0000000099999</v>
          </cell>
          <cell r="K201">
            <v>1468.0889393800001</v>
          </cell>
          <cell r="L201">
            <v>1547.6054150099999</v>
          </cell>
          <cell r="M201">
            <v>1605.71874626</v>
          </cell>
          <cell r="N201">
            <v>1641.0361009999999</v>
          </cell>
          <cell r="O201">
            <v>1717.0809988399999</v>
          </cell>
          <cell r="P201">
            <v>1819.82705141</v>
          </cell>
          <cell r="Q201">
            <v>1817.0058971999999</v>
          </cell>
          <cell r="R201">
            <v>1771.1085457700001</v>
          </cell>
          <cell r="U201">
            <v>0</v>
          </cell>
          <cell r="X201" t="str">
            <v>Buildout</v>
          </cell>
        </row>
        <row r="202">
          <cell r="B202">
            <v>571</v>
          </cell>
          <cell r="C202">
            <v>0</v>
          </cell>
          <cell r="D202">
            <v>0</v>
          </cell>
          <cell r="E202">
            <v>0</v>
          </cell>
          <cell r="F202">
            <v>0</v>
          </cell>
          <cell r="G202">
            <v>0</v>
          </cell>
          <cell r="H202" t="str">
            <v>Calgary</v>
          </cell>
          <cell r="I202" t="str">
            <v>City</v>
          </cell>
          <cell r="J202">
            <v>436.00000000099999</v>
          </cell>
          <cell r="K202">
            <v>531.70523249500002</v>
          </cell>
          <cell r="L202">
            <v>575.70295219399998</v>
          </cell>
          <cell r="M202">
            <v>613.72722012300005</v>
          </cell>
          <cell r="N202">
            <v>643.76619438800003</v>
          </cell>
          <cell r="O202">
            <v>810.16777961699995</v>
          </cell>
          <cell r="P202">
            <v>973.16792245299996</v>
          </cell>
          <cell r="Q202">
            <v>1056.1535829300001</v>
          </cell>
          <cell r="R202">
            <v>1091.1938738399999</v>
          </cell>
          <cell r="U202">
            <v>0</v>
          </cell>
          <cell r="X202" t="str">
            <v>Buildout</v>
          </cell>
        </row>
        <row r="203">
          <cell r="B203">
            <v>572</v>
          </cell>
          <cell r="C203">
            <v>0</v>
          </cell>
          <cell r="D203">
            <v>0</v>
          </cell>
          <cell r="E203">
            <v>0</v>
          </cell>
          <cell r="F203">
            <v>0</v>
          </cell>
          <cell r="G203">
            <v>0</v>
          </cell>
          <cell r="H203" t="str">
            <v>Calgary</v>
          </cell>
          <cell r="I203" t="str">
            <v>City</v>
          </cell>
          <cell r="J203">
            <v>0</v>
          </cell>
          <cell r="K203">
            <v>0</v>
          </cell>
          <cell r="L203">
            <v>0</v>
          </cell>
          <cell r="M203">
            <v>0</v>
          </cell>
          <cell r="N203">
            <v>0</v>
          </cell>
          <cell r="O203">
            <v>0</v>
          </cell>
          <cell r="P203">
            <v>0</v>
          </cell>
          <cell r="Q203">
            <v>0</v>
          </cell>
          <cell r="R203">
            <v>0</v>
          </cell>
          <cell r="U203">
            <v>0</v>
          </cell>
          <cell r="X203" t="str">
            <v>Buildout</v>
          </cell>
        </row>
        <row r="204">
          <cell r="B204">
            <v>573</v>
          </cell>
          <cell r="C204">
            <v>0</v>
          </cell>
          <cell r="D204">
            <v>0</v>
          </cell>
          <cell r="E204">
            <v>0</v>
          </cell>
          <cell r="F204">
            <v>0</v>
          </cell>
          <cell r="G204">
            <v>0</v>
          </cell>
          <cell r="H204" t="str">
            <v>Calgary</v>
          </cell>
          <cell r="I204" t="str">
            <v>City</v>
          </cell>
          <cell r="J204">
            <v>0</v>
          </cell>
          <cell r="K204">
            <v>0</v>
          </cell>
          <cell r="L204">
            <v>0</v>
          </cell>
          <cell r="M204">
            <v>0</v>
          </cell>
          <cell r="N204">
            <v>0</v>
          </cell>
          <cell r="O204">
            <v>0</v>
          </cell>
          <cell r="P204">
            <v>0</v>
          </cell>
          <cell r="Q204">
            <v>0</v>
          </cell>
          <cell r="R204">
            <v>0</v>
          </cell>
          <cell r="U204">
            <v>0</v>
          </cell>
          <cell r="X204" t="str">
            <v>Buildout</v>
          </cell>
        </row>
        <row r="205">
          <cell r="B205">
            <v>574</v>
          </cell>
          <cell r="C205">
            <v>0</v>
          </cell>
          <cell r="D205">
            <v>0</v>
          </cell>
          <cell r="E205">
            <v>0</v>
          </cell>
          <cell r="F205">
            <v>0</v>
          </cell>
          <cell r="G205">
            <v>0</v>
          </cell>
          <cell r="H205" t="str">
            <v>Calgary</v>
          </cell>
          <cell r="I205" t="str">
            <v>City</v>
          </cell>
          <cell r="J205">
            <v>0</v>
          </cell>
          <cell r="K205">
            <v>0</v>
          </cell>
          <cell r="L205">
            <v>0</v>
          </cell>
          <cell r="M205">
            <v>0</v>
          </cell>
          <cell r="N205">
            <v>0</v>
          </cell>
          <cell r="O205">
            <v>0</v>
          </cell>
          <cell r="P205">
            <v>0</v>
          </cell>
          <cell r="Q205">
            <v>0</v>
          </cell>
          <cell r="R205">
            <v>0</v>
          </cell>
          <cell r="U205">
            <v>0</v>
          </cell>
          <cell r="X205" t="str">
            <v>Buildout</v>
          </cell>
        </row>
        <row r="206">
          <cell r="B206">
            <v>575</v>
          </cell>
          <cell r="C206">
            <v>0</v>
          </cell>
          <cell r="D206">
            <v>0</v>
          </cell>
          <cell r="E206">
            <v>0</v>
          </cell>
          <cell r="F206">
            <v>0</v>
          </cell>
          <cell r="G206">
            <v>0</v>
          </cell>
          <cell r="H206" t="str">
            <v>Calgary</v>
          </cell>
          <cell r="I206" t="str">
            <v>City</v>
          </cell>
          <cell r="J206">
            <v>586.00000000299997</v>
          </cell>
          <cell r="K206">
            <v>605.34027165199996</v>
          </cell>
          <cell r="L206">
            <v>631.98735616099998</v>
          </cell>
          <cell r="M206">
            <v>652.33463790300004</v>
          </cell>
          <cell r="N206">
            <v>664.76672237599996</v>
          </cell>
          <cell r="O206">
            <v>689.18843487900006</v>
          </cell>
          <cell r="P206">
            <v>711.83802405899996</v>
          </cell>
          <cell r="Q206">
            <v>692.64033467000002</v>
          </cell>
          <cell r="R206">
            <v>667.95617369499996</v>
          </cell>
          <cell r="U206">
            <v>0</v>
          </cell>
          <cell r="X206" t="str">
            <v>Buildout</v>
          </cell>
        </row>
        <row r="207">
          <cell r="B207">
            <v>617</v>
          </cell>
          <cell r="C207" t="str">
            <v>Outside_levy_boundary</v>
          </cell>
          <cell r="D207">
            <v>0</v>
          </cell>
          <cell r="E207">
            <v>0</v>
          </cell>
          <cell r="F207">
            <v>0</v>
          </cell>
          <cell r="G207">
            <v>0</v>
          </cell>
          <cell r="H207" t="str">
            <v>Calgary</v>
          </cell>
          <cell r="I207" t="str">
            <v>City</v>
          </cell>
          <cell r="J207">
            <v>0</v>
          </cell>
          <cell r="K207">
            <v>0</v>
          </cell>
          <cell r="L207">
            <v>0</v>
          </cell>
          <cell r="M207">
            <v>0</v>
          </cell>
          <cell r="N207">
            <v>0</v>
          </cell>
          <cell r="O207">
            <v>0</v>
          </cell>
          <cell r="P207">
            <v>0</v>
          </cell>
          <cell r="Q207">
            <v>0</v>
          </cell>
          <cell r="R207">
            <v>0</v>
          </cell>
          <cell r="U207">
            <v>0</v>
          </cell>
          <cell r="X207" t="str">
            <v>Buildout</v>
          </cell>
        </row>
        <row r="208">
          <cell r="B208">
            <v>701</v>
          </cell>
          <cell r="C208">
            <v>0</v>
          </cell>
          <cell r="D208">
            <v>0</v>
          </cell>
          <cell r="E208">
            <v>0</v>
          </cell>
          <cell r="F208">
            <v>0</v>
          </cell>
          <cell r="G208">
            <v>0</v>
          </cell>
          <cell r="H208" t="str">
            <v>Calgary</v>
          </cell>
          <cell r="I208" t="str">
            <v>City</v>
          </cell>
          <cell r="J208">
            <v>1424.00000002</v>
          </cell>
          <cell r="K208">
            <v>1366.34315423</v>
          </cell>
          <cell r="L208">
            <v>1375.1459561300001</v>
          </cell>
          <cell r="M208">
            <v>1376.1719091299999</v>
          </cell>
          <cell r="N208">
            <v>1367.2258904600001</v>
          </cell>
          <cell r="O208">
            <v>1313.1068774600001</v>
          </cell>
          <cell r="P208">
            <v>1216.63174714</v>
          </cell>
          <cell r="Q208">
            <v>1125.2376189199999</v>
          </cell>
          <cell r="R208">
            <v>1074.8044395500001</v>
          </cell>
          <cell r="U208">
            <v>0</v>
          </cell>
          <cell r="X208" t="str">
            <v>Buildout</v>
          </cell>
        </row>
        <row r="209">
          <cell r="B209">
            <v>702</v>
          </cell>
          <cell r="C209">
            <v>0</v>
          </cell>
          <cell r="D209">
            <v>0</v>
          </cell>
          <cell r="E209">
            <v>0</v>
          </cell>
          <cell r="F209">
            <v>0</v>
          </cell>
          <cell r="G209">
            <v>0</v>
          </cell>
          <cell r="H209" t="str">
            <v>Calgary</v>
          </cell>
          <cell r="I209" t="str">
            <v>City</v>
          </cell>
          <cell r="J209">
            <v>938.00000000199998</v>
          </cell>
          <cell r="K209">
            <v>970.02255100599996</v>
          </cell>
          <cell r="L209">
            <v>976.27201792599999</v>
          </cell>
          <cell r="M209">
            <v>977.00038358500001</v>
          </cell>
          <cell r="N209">
            <v>970.64924115400004</v>
          </cell>
          <cell r="O209">
            <v>932.22795367100002</v>
          </cell>
          <cell r="P209">
            <v>863.73633685300001</v>
          </cell>
          <cell r="Q209">
            <v>798.85192976099995</v>
          </cell>
          <cell r="R209">
            <v>763.04736532599998</v>
          </cell>
          <cell r="U209">
            <v>0</v>
          </cell>
          <cell r="X209" t="str">
            <v>Buildout</v>
          </cell>
        </row>
        <row r="210">
          <cell r="B210">
            <v>703</v>
          </cell>
          <cell r="C210">
            <v>0</v>
          </cell>
          <cell r="D210">
            <v>0</v>
          </cell>
          <cell r="E210">
            <v>0</v>
          </cell>
          <cell r="F210">
            <v>0</v>
          </cell>
          <cell r="G210">
            <v>0</v>
          </cell>
          <cell r="H210" t="str">
            <v>Calgary</v>
          </cell>
          <cell r="I210" t="str">
            <v>City</v>
          </cell>
          <cell r="J210">
            <v>1650.9999999900001</v>
          </cell>
          <cell r="K210">
            <v>1684.6159663400001</v>
          </cell>
          <cell r="L210">
            <v>1695.4692726999999</v>
          </cell>
          <cell r="M210">
            <v>1696.73420889</v>
          </cell>
          <cell r="N210">
            <v>1685.70432529</v>
          </cell>
          <cell r="O210">
            <v>1618.9789547800001</v>
          </cell>
          <cell r="P210">
            <v>1500.0311315599999</v>
          </cell>
          <cell r="Q210">
            <v>1387.3478669900001</v>
          </cell>
          <cell r="R210">
            <v>1325.1668996000001</v>
          </cell>
          <cell r="U210">
            <v>0</v>
          </cell>
          <cell r="X210" t="str">
            <v>Buildout</v>
          </cell>
        </row>
        <row r="211">
          <cell r="B211">
            <v>704</v>
          </cell>
          <cell r="C211">
            <v>0</v>
          </cell>
          <cell r="D211">
            <v>0</v>
          </cell>
          <cell r="E211">
            <v>0</v>
          </cell>
          <cell r="F211">
            <v>0</v>
          </cell>
          <cell r="G211">
            <v>0</v>
          </cell>
          <cell r="H211" t="str">
            <v>Calgary</v>
          </cell>
          <cell r="I211" t="str">
            <v>City</v>
          </cell>
          <cell r="J211">
            <v>2926.0000000700002</v>
          </cell>
          <cell r="K211">
            <v>2956.6936062999998</v>
          </cell>
          <cell r="L211">
            <v>2975.7423994800001</v>
          </cell>
          <cell r="M211">
            <v>2977.9625068800001</v>
          </cell>
          <cell r="N211">
            <v>2958.6038001699999</v>
          </cell>
          <cell r="O211">
            <v>2841.4931468700001</v>
          </cell>
          <cell r="P211">
            <v>2632.72611865</v>
          </cell>
          <cell r="Q211">
            <v>2434.9541068100002</v>
          </cell>
          <cell r="R211">
            <v>2325.8194002800001</v>
          </cell>
          <cell r="U211">
            <v>0</v>
          </cell>
          <cell r="X211" t="str">
            <v>Buildout</v>
          </cell>
        </row>
        <row r="212">
          <cell r="B212">
            <v>705</v>
          </cell>
          <cell r="C212">
            <v>0</v>
          </cell>
          <cell r="D212">
            <v>0</v>
          </cell>
          <cell r="E212">
            <v>0</v>
          </cell>
          <cell r="F212">
            <v>0</v>
          </cell>
          <cell r="G212">
            <v>0</v>
          </cell>
          <cell r="H212" t="str">
            <v>Calgary</v>
          </cell>
          <cell r="I212" t="str">
            <v>City</v>
          </cell>
          <cell r="J212">
            <v>0</v>
          </cell>
          <cell r="K212">
            <v>0</v>
          </cell>
          <cell r="L212">
            <v>0</v>
          </cell>
          <cell r="M212">
            <v>0</v>
          </cell>
          <cell r="N212">
            <v>0</v>
          </cell>
          <cell r="O212">
            <v>0</v>
          </cell>
          <cell r="P212">
            <v>0</v>
          </cell>
          <cell r="Q212">
            <v>0</v>
          </cell>
          <cell r="R212">
            <v>0</v>
          </cell>
          <cell r="U212">
            <v>0</v>
          </cell>
          <cell r="X212" t="str">
            <v>Buildout</v>
          </cell>
        </row>
        <row r="213">
          <cell r="B213">
            <v>706</v>
          </cell>
          <cell r="C213">
            <v>0</v>
          </cell>
          <cell r="D213">
            <v>0</v>
          </cell>
          <cell r="E213">
            <v>0</v>
          </cell>
          <cell r="F213">
            <v>0</v>
          </cell>
          <cell r="G213">
            <v>0</v>
          </cell>
          <cell r="H213" t="str">
            <v>Calgary</v>
          </cell>
          <cell r="I213" t="str">
            <v>City</v>
          </cell>
          <cell r="J213">
            <v>2378</v>
          </cell>
          <cell r="K213">
            <v>2499.5565420399998</v>
          </cell>
          <cell r="L213">
            <v>2515.6601841500001</v>
          </cell>
          <cell r="M213">
            <v>2517.5370388400002</v>
          </cell>
          <cell r="N213">
            <v>2501.1713993799999</v>
          </cell>
          <cell r="O213">
            <v>2402.1673298699998</v>
          </cell>
          <cell r="P213">
            <v>2225.67795991</v>
          </cell>
          <cell r="Q213">
            <v>2058.4836571000001</v>
          </cell>
          <cell r="R213">
            <v>1966.22236608</v>
          </cell>
          <cell r="U213">
            <v>0</v>
          </cell>
          <cell r="X213" t="str">
            <v>Buildout</v>
          </cell>
        </row>
        <row r="214">
          <cell r="B214">
            <v>707</v>
          </cell>
          <cell r="C214">
            <v>0</v>
          </cell>
          <cell r="D214">
            <v>0</v>
          </cell>
          <cell r="E214">
            <v>0</v>
          </cell>
          <cell r="F214">
            <v>0</v>
          </cell>
          <cell r="G214">
            <v>0</v>
          </cell>
          <cell r="H214" t="str">
            <v>Calgary</v>
          </cell>
          <cell r="I214" t="str">
            <v>City</v>
          </cell>
          <cell r="J214">
            <v>2201.9999999900001</v>
          </cell>
          <cell r="K214">
            <v>2270.4812063099998</v>
          </cell>
          <cell r="L214">
            <v>2285.1090080700001</v>
          </cell>
          <cell r="M214">
            <v>2286.8138560100001</v>
          </cell>
          <cell r="N214">
            <v>2271.9480684099999</v>
          </cell>
          <cell r="O214">
            <v>2182.0173646200001</v>
          </cell>
          <cell r="P214">
            <v>2208.9417716799999</v>
          </cell>
          <cell r="Q214">
            <v>2781.2164791499999</v>
          </cell>
          <cell r="R214">
            <v>3220.0635713199999</v>
          </cell>
          <cell r="U214">
            <v>0</v>
          </cell>
          <cell r="X214" t="str">
            <v>Buildout</v>
          </cell>
        </row>
        <row r="215">
          <cell r="B215">
            <v>708</v>
          </cell>
          <cell r="C215">
            <v>0</v>
          </cell>
          <cell r="D215">
            <v>0</v>
          </cell>
          <cell r="E215">
            <v>0</v>
          </cell>
          <cell r="F215">
            <v>0</v>
          </cell>
          <cell r="G215">
            <v>0</v>
          </cell>
          <cell r="H215" t="str">
            <v>Calgary</v>
          </cell>
          <cell r="I215" t="str">
            <v>City</v>
          </cell>
          <cell r="J215">
            <v>0</v>
          </cell>
          <cell r="K215">
            <v>0</v>
          </cell>
          <cell r="L215">
            <v>0</v>
          </cell>
          <cell r="M215">
            <v>0</v>
          </cell>
          <cell r="N215">
            <v>0</v>
          </cell>
          <cell r="O215">
            <v>0</v>
          </cell>
          <cell r="P215">
            <v>0</v>
          </cell>
          <cell r="Q215">
            <v>0</v>
          </cell>
          <cell r="R215">
            <v>0</v>
          </cell>
          <cell r="U215">
            <v>0</v>
          </cell>
          <cell r="X215" t="str">
            <v>Buildout</v>
          </cell>
        </row>
        <row r="216">
          <cell r="B216">
            <v>709</v>
          </cell>
          <cell r="C216">
            <v>0</v>
          </cell>
          <cell r="D216">
            <v>0</v>
          </cell>
          <cell r="E216">
            <v>0</v>
          </cell>
          <cell r="F216">
            <v>0</v>
          </cell>
          <cell r="G216">
            <v>0</v>
          </cell>
          <cell r="H216" t="str">
            <v>Calgary</v>
          </cell>
          <cell r="I216" t="str">
            <v>City</v>
          </cell>
          <cell r="J216">
            <v>1230</v>
          </cell>
          <cell r="K216">
            <v>1190.9890255</v>
          </cell>
          <cell r="L216">
            <v>1198.66209104</v>
          </cell>
          <cell r="M216">
            <v>1199.5563750700001</v>
          </cell>
          <cell r="N216">
            <v>1191.75847307</v>
          </cell>
          <cell r="O216">
            <v>1144.5850011499999</v>
          </cell>
          <cell r="P216">
            <v>1060.4913232199999</v>
          </cell>
          <cell r="Q216">
            <v>980.82656009200002</v>
          </cell>
          <cell r="R216">
            <v>936.86588810399996</v>
          </cell>
          <cell r="U216">
            <v>0</v>
          </cell>
          <cell r="X216" t="str">
            <v>Buildout</v>
          </cell>
        </row>
        <row r="217">
          <cell r="B217">
            <v>710</v>
          </cell>
          <cell r="C217">
            <v>0</v>
          </cell>
          <cell r="D217">
            <v>0</v>
          </cell>
          <cell r="E217">
            <v>0</v>
          </cell>
          <cell r="F217">
            <v>0</v>
          </cell>
          <cell r="G217">
            <v>0</v>
          </cell>
          <cell r="H217" t="str">
            <v>Calgary</v>
          </cell>
          <cell r="I217" t="str">
            <v>City</v>
          </cell>
          <cell r="J217">
            <v>0</v>
          </cell>
          <cell r="K217">
            <v>1.31977153443E-7</v>
          </cell>
          <cell r="L217">
            <v>1.4061706737200001E-7</v>
          </cell>
          <cell r="M217">
            <v>1.4578202159799999E-7</v>
          </cell>
          <cell r="N217">
            <v>1.4629264539800001E-7</v>
          </cell>
          <cell r="O217">
            <v>1.4113312127999999E-7</v>
          </cell>
          <cell r="P217">
            <v>1.4192455754800001E-7</v>
          </cell>
          <cell r="Q217">
            <v>1.38556054853E-7</v>
          </cell>
          <cell r="R217">
            <v>1.2672131407100001E-7</v>
          </cell>
          <cell r="U217">
            <v>0</v>
          </cell>
          <cell r="X217" t="str">
            <v>Buildout</v>
          </cell>
        </row>
        <row r="218">
          <cell r="B218">
            <v>711</v>
          </cell>
          <cell r="C218">
            <v>0</v>
          </cell>
          <cell r="D218">
            <v>0</v>
          </cell>
          <cell r="E218">
            <v>0</v>
          </cell>
          <cell r="F218">
            <v>0</v>
          </cell>
          <cell r="G218">
            <v>0</v>
          </cell>
          <cell r="H218" t="str">
            <v>Calgary</v>
          </cell>
          <cell r="I218" t="str">
            <v>City</v>
          </cell>
          <cell r="J218">
            <v>975.00000000299997</v>
          </cell>
          <cell r="K218">
            <v>950.92076283899996</v>
          </cell>
          <cell r="L218">
            <v>961.93647847900002</v>
          </cell>
          <cell r="M218">
            <v>963.19764632399995</v>
          </cell>
          <cell r="N218">
            <v>954.18372234200001</v>
          </cell>
          <cell r="O218">
            <v>912.414057243</v>
          </cell>
          <cell r="P218">
            <v>849.33214972400003</v>
          </cell>
          <cell r="Q218">
            <v>779.98951573199997</v>
          </cell>
          <cell r="R218">
            <v>733.507494124</v>
          </cell>
          <cell r="U218">
            <v>0</v>
          </cell>
          <cell r="X218" t="str">
            <v>Buildout</v>
          </cell>
        </row>
        <row r="219">
          <cell r="B219">
            <v>712</v>
          </cell>
          <cell r="C219">
            <v>0</v>
          </cell>
          <cell r="D219">
            <v>0</v>
          </cell>
          <cell r="E219">
            <v>0</v>
          </cell>
          <cell r="F219">
            <v>0</v>
          </cell>
          <cell r="G219">
            <v>0</v>
          </cell>
          <cell r="H219" t="str">
            <v>Calgary</v>
          </cell>
          <cell r="I219" t="str">
            <v>City</v>
          </cell>
          <cell r="J219">
            <v>3203.9999999900001</v>
          </cell>
          <cell r="K219">
            <v>3353.1199100099998</v>
          </cell>
          <cell r="L219">
            <v>3379.5776101599999</v>
          </cell>
          <cell r="M219">
            <v>3382.6386774299999</v>
          </cell>
          <cell r="N219">
            <v>3357.9161813000001</v>
          </cell>
          <cell r="O219">
            <v>3221.0275434599998</v>
          </cell>
          <cell r="P219">
            <v>2988.3019129899999</v>
          </cell>
          <cell r="Q219">
            <v>2758.31755591</v>
          </cell>
          <cell r="R219">
            <v>2623.2479466</v>
          </cell>
          <cell r="U219">
            <v>0</v>
          </cell>
          <cell r="X219" t="str">
            <v>Buildout</v>
          </cell>
        </row>
        <row r="220">
          <cell r="B220">
            <v>713</v>
          </cell>
          <cell r="C220">
            <v>0</v>
          </cell>
          <cell r="D220">
            <v>0</v>
          </cell>
          <cell r="E220">
            <v>0</v>
          </cell>
          <cell r="F220">
            <v>0</v>
          </cell>
          <cell r="G220">
            <v>0</v>
          </cell>
          <cell r="H220" t="str">
            <v>Calgary</v>
          </cell>
          <cell r="I220" t="str">
            <v>City</v>
          </cell>
          <cell r="J220">
            <v>31</v>
          </cell>
          <cell r="K220">
            <v>14.6109882115</v>
          </cell>
          <cell r="L220">
            <v>14.9886094879</v>
          </cell>
          <cell r="M220">
            <v>15.031304696599999</v>
          </cell>
          <cell r="N220">
            <v>14.7739975219</v>
          </cell>
          <cell r="O220">
            <v>13.957264489</v>
          </cell>
          <cell r="P220">
            <v>43.931915125499998</v>
          </cell>
          <cell r="Q220">
            <v>61.468335809099997</v>
          </cell>
          <cell r="R220">
            <v>84.449579243100004</v>
          </cell>
          <cell r="U220">
            <v>0</v>
          </cell>
          <cell r="X220" t="str">
            <v>Buildout</v>
          </cell>
        </row>
        <row r="221">
          <cell r="B221">
            <v>714</v>
          </cell>
          <cell r="C221">
            <v>0</v>
          </cell>
          <cell r="D221">
            <v>0</v>
          </cell>
          <cell r="E221">
            <v>0</v>
          </cell>
          <cell r="F221">
            <v>0</v>
          </cell>
          <cell r="G221">
            <v>0</v>
          </cell>
          <cell r="H221" t="str">
            <v>Calgary</v>
          </cell>
          <cell r="I221" t="str">
            <v>City</v>
          </cell>
          <cell r="J221">
            <v>0</v>
          </cell>
          <cell r="K221">
            <v>0</v>
          </cell>
          <cell r="L221">
            <v>0</v>
          </cell>
          <cell r="M221">
            <v>0</v>
          </cell>
          <cell r="N221">
            <v>0</v>
          </cell>
          <cell r="O221">
            <v>0</v>
          </cell>
          <cell r="P221">
            <v>0</v>
          </cell>
          <cell r="Q221">
            <v>0</v>
          </cell>
          <cell r="R221">
            <v>0</v>
          </cell>
          <cell r="U221">
            <v>0</v>
          </cell>
          <cell r="X221" t="str">
            <v>Buildout</v>
          </cell>
        </row>
        <row r="222">
          <cell r="B222">
            <v>715</v>
          </cell>
          <cell r="C222">
            <v>0</v>
          </cell>
          <cell r="D222">
            <v>0</v>
          </cell>
          <cell r="E222">
            <v>0</v>
          </cell>
          <cell r="F222">
            <v>0</v>
          </cell>
          <cell r="G222">
            <v>0</v>
          </cell>
          <cell r="H222" t="str">
            <v>Calgary</v>
          </cell>
          <cell r="I222" t="str">
            <v>City</v>
          </cell>
          <cell r="J222">
            <v>0</v>
          </cell>
          <cell r="K222">
            <v>0</v>
          </cell>
          <cell r="L222">
            <v>0</v>
          </cell>
          <cell r="M222">
            <v>0</v>
          </cell>
          <cell r="N222">
            <v>0</v>
          </cell>
          <cell r="O222">
            <v>0</v>
          </cell>
          <cell r="P222">
            <v>0</v>
          </cell>
          <cell r="Q222">
            <v>0</v>
          </cell>
          <cell r="R222">
            <v>0</v>
          </cell>
          <cell r="U222">
            <v>0</v>
          </cell>
          <cell r="X222" t="str">
            <v>Buildout</v>
          </cell>
        </row>
        <row r="223">
          <cell r="B223">
            <v>716</v>
          </cell>
          <cell r="C223">
            <v>0</v>
          </cell>
          <cell r="D223">
            <v>0</v>
          </cell>
          <cell r="E223">
            <v>0</v>
          </cell>
          <cell r="F223">
            <v>0</v>
          </cell>
          <cell r="G223">
            <v>0</v>
          </cell>
          <cell r="H223" t="str">
            <v>Calgary</v>
          </cell>
          <cell r="I223" t="str">
            <v>City</v>
          </cell>
          <cell r="J223">
            <v>248.00000000599999</v>
          </cell>
          <cell r="K223">
            <v>245.25587390800001</v>
          </cell>
          <cell r="L223">
            <v>251.59451685499999</v>
          </cell>
          <cell r="M223">
            <v>252.31118623699999</v>
          </cell>
          <cell r="N223">
            <v>247.99210117300001</v>
          </cell>
          <cell r="O223">
            <v>234.282653157</v>
          </cell>
          <cell r="P223">
            <v>739.61299408699995</v>
          </cell>
          <cell r="Q223">
            <v>1034.99580732</v>
          </cell>
          <cell r="R223">
            <v>1422.5592194400001</v>
          </cell>
          <cell r="U223">
            <v>0</v>
          </cell>
          <cell r="X223" t="str">
            <v>Buildout</v>
          </cell>
        </row>
        <row r="224">
          <cell r="B224">
            <v>717</v>
          </cell>
          <cell r="C224">
            <v>0</v>
          </cell>
          <cell r="D224">
            <v>0</v>
          </cell>
          <cell r="E224">
            <v>0</v>
          </cell>
          <cell r="F224">
            <v>0</v>
          </cell>
          <cell r="G224">
            <v>0</v>
          </cell>
          <cell r="H224" t="str">
            <v>Calgary</v>
          </cell>
          <cell r="I224" t="str">
            <v>City</v>
          </cell>
          <cell r="J224">
            <v>1093.9999999900001</v>
          </cell>
          <cell r="K224">
            <v>1128.1770197799999</v>
          </cell>
          <cell r="L224">
            <v>1157.3347773800001</v>
          </cell>
          <cell r="M224">
            <v>1160.6314569199999</v>
          </cell>
          <cell r="N224">
            <v>1140.7636661700001</v>
          </cell>
          <cell r="O224">
            <v>1077.7002065199999</v>
          </cell>
          <cell r="P224">
            <v>1834.7415779999999</v>
          </cell>
          <cell r="Q224">
            <v>2464.92126319</v>
          </cell>
          <cell r="R224">
            <v>3090.2185505000002</v>
          </cell>
          <cell r="U224">
            <v>0</v>
          </cell>
          <cell r="X224" t="str">
            <v>Buildout</v>
          </cell>
        </row>
        <row r="225">
          <cell r="B225">
            <v>718</v>
          </cell>
          <cell r="C225">
            <v>0</v>
          </cell>
          <cell r="D225">
            <v>0</v>
          </cell>
          <cell r="E225">
            <v>0</v>
          </cell>
          <cell r="F225">
            <v>0</v>
          </cell>
          <cell r="G225">
            <v>0</v>
          </cell>
          <cell r="H225" t="str">
            <v>Calgary</v>
          </cell>
          <cell r="I225" t="str">
            <v>City</v>
          </cell>
          <cell r="J225">
            <v>0</v>
          </cell>
          <cell r="K225">
            <v>0</v>
          </cell>
          <cell r="L225">
            <v>0</v>
          </cell>
          <cell r="M225">
            <v>0</v>
          </cell>
          <cell r="N225">
            <v>0</v>
          </cell>
          <cell r="O225">
            <v>0</v>
          </cell>
          <cell r="P225">
            <v>0</v>
          </cell>
          <cell r="Q225">
            <v>0</v>
          </cell>
          <cell r="R225">
            <v>0</v>
          </cell>
          <cell r="U225">
            <v>0</v>
          </cell>
          <cell r="X225" t="str">
            <v>Buildout</v>
          </cell>
        </row>
        <row r="226">
          <cell r="B226">
            <v>719</v>
          </cell>
          <cell r="C226">
            <v>0</v>
          </cell>
          <cell r="D226">
            <v>0</v>
          </cell>
          <cell r="E226">
            <v>0</v>
          </cell>
          <cell r="F226">
            <v>0</v>
          </cell>
          <cell r="G226">
            <v>0</v>
          </cell>
          <cell r="H226" t="str">
            <v>Calgary</v>
          </cell>
          <cell r="I226" t="str">
            <v>City</v>
          </cell>
          <cell r="J226">
            <v>594.99999999099998</v>
          </cell>
          <cell r="K226">
            <v>616.79243167599998</v>
          </cell>
          <cell r="L226">
            <v>632.73344433</v>
          </cell>
          <cell r="M226">
            <v>634.53579171800004</v>
          </cell>
          <cell r="N226">
            <v>623.67375251199996</v>
          </cell>
          <cell r="O226">
            <v>589.19594975999996</v>
          </cell>
          <cell r="P226">
            <v>1207.68045037</v>
          </cell>
          <cell r="Q226">
            <v>1646.76985827</v>
          </cell>
          <cell r="R226">
            <v>2123.8945000899998</v>
          </cell>
          <cell r="U226">
            <v>0</v>
          </cell>
          <cell r="X226" t="str">
            <v>Buildout</v>
          </cell>
        </row>
        <row r="227">
          <cell r="B227">
            <v>720</v>
          </cell>
          <cell r="C227">
            <v>0</v>
          </cell>
          <cell r="D227">
            <v>0</v>
          </cell>
          <cell r="E227">
            <v>0</v>
          </cell>
          <cell r="F227">
            <v>0</v>
          </cell>
          <cell r="G227">
            <v>0</v>
          </cell>
          <cell r="H227" t="str">
            <v>Calgary</v>
          </cell>
          <cell r="I227" t="str">
            <v>City</v>
          </cell>
          <cell r="J227">
            <v>0</v>
          </cell>
          <cell r="K227">
            <v>0</v>
          </cell>
          <cell r="L227">
            <v>0</v>
          </cell>
          <cell r="M227">
            <v>0</v>
          </cell>
          <cell r="N227">
            <v>0</v>
          </cell>
          <cell r="O227">
            <v>0</v>
          </cell>
          <cell r="P227">
            <v>0</v>
          </cell>
          <cell r="Q227">
            <v>0</v>
          </cell>
          <cell r="R227">
            <v>0</v>
          </cell>
          <cell r="U227">
            <v>0</v>
          </cell>
          <cell r="X227" t="str">
            <v>Buildout</v>
          </cell>
        </row>
        <row r="228">
          <cell r="B228">
            <v>721</v>
          </cell>
          <cell r="C228">
            <v>0</v>
          </cell>
          <cell r="D228">
            <v>0</v>
          </cell>
          <cell r="E228">
            <v>0</v>
          </cell>
          <cell r="F228">
            <v>0</v>
          </cell>
          <cell r="G228">
            <v>0</v>
          </cell>
          <cell r="H228" t="str">
            <v>Calgary</v>
          </cell>
          <cell r="I228" t="str">
            <v>City</v>
          </cell>
          <cell r="J228">
            <v>0</v>
          </cell>
          <cell r="K228">
            <v>0</v>
          </cell>
          <cell r="L228">
            <v>0</v>
          </cell>
          <cell r="M228">
            <v>0</v>
          </cell>
          <cell r="N228">
            <v>0</v>
          </cell>
          <cell r="O228">
            <v>0</v>
          </cell>
          <cell r="P228">
            <v>0</v>
          </cell>
          <cell r="Q228">
            <v>0</v>
          </cell>
          <cell r="R228">
            <v>0</v>
          </cell>
          <cell r="U228">
            <v>0</v>
          </cell>
          <cell r="X228" t="str">
            <v>Buildout</v>
          </cell>
        </row>
        <row r="229">
          <cell r="B229">
            <v>722</v>
          </cell>
          <cell r="C229">
            <v>0</v>
          </cell>
          <cell r="D229">
            <v>0</v>
          </cell>
          <cell r="E229">
            <v>0</v>
          </cell>
          <cell r="F229">
            <v>0</v>
          </cell>
          <cell r="G229">
            <v>0</v>
          </cell>
          <cell r="H229" t="str">
            <v>Calgary</v>
          </cell>
          <cell r="I229" t="str">
            <v>City</v>
          </cell>
          <cell r="J229">
            <v>0</v>
          </cell>
          <cell r="K229">
            <v>0</v>
          </cell>
          <cell r="L229">
            <v>0</v>
          </cell>
          <cell r="M229">
            <v>0</v>
          </cell>
          <cell r="N229">
            <v>0</v>
          </cell>
          <cell r="O229">
            <v>0</v>
          </cell>
          <cell r="P229">
            <v>0</v>
          </cell>
          <cell r="Q229">
            <v>0</v>
          </cell>
          <cell r="R229">
            <v>0</v>
          </cell>
          <cell r="U229">
            <v>0</v>
          </cell>
          <cell r="X229" t="str">
            <v>Buildout</v>
          </cell>
        </row>
        <row r="230">
          <cell r="B230">
            <v>723</v>
          </cell>
          <cell r="C230">
            <v>0</v>
          </cell>
          <cell r="D230">
            <v>0</v>
          </cell>
          <cell r="E230">
            <v>0</v>
          </cell>
          <cell r="F230">
            <v>0</v>
          </cell>
          <cell r="G230">
            <v>0</v>
          </cell>
          <cell r="H230" t="str">
            <v>Calgary</v>
          </cell>
          <cell r="I230" t="str">
            <v>City</v>
          </cell>
          <cell r="J230">
            <v>0</v>
          </cell>
          <cell r="K230">
            <v>0</v>
          </cell>
          <cell r="L230">
            <v>0</v>
          </cell>
          <cell r="M230">
            <v>0</v>
          </cell>
          <cell r="N230">
            <v>0</v>
          </cell>
          <cell r="O230">
            <v>0</v>
          </cell>
          <cell r="P230">
            <v>0</v>
          </cell>
          <cell r="Q230">
            <v>0</v>
          </cell>
          <cell r="R230">
            <v>0</v>
          </cell>
          <cell r="U230">
            <v>0</v>
          </cell>
          <cell r="X230" t="str">
            <v>Buildout</v>
          </cell>
        </row>
        <row r="231">
          <cell r="B231">
            <v>724</v>
          </cell>
          <cell r="C231">
            <v>0</v>
          </cell>
          <cell r="D231">
            <v>0</v>
          </cell>
          <cell r="E231">
            <v>0</v>
          </cell>
          <cell r="F231">
            <v>0</v>
          </cell>
          <cell r="G231">
            <v>0</v>
          </cell>
          <cell r="H231" t="str">
            <v>Calgary</v>
          </cell>
          <cell r="I231" t="str">
            <v>City</v>
          </cell>
          <cell r="J231">
            <v>0</v>
          </cell>
          <cell r="K231">
            <v>7.2399966845899999E-7</v>
          </cell>
          <cell r="L231">
            <v>7.7139646902200003E-7</v>
          </cell>
          <cell r="M231">
            <v>7.9973035143599997E-7</v>
          </cell>
          <cell r="N231">
            <v>8.0253152915699995E-7</v>
          </cell>
          <cell r="O231">
            <v>7.7422743520399998E-7</v>
          </cell>
          <cell r="P231">
            <v>7.7856909268599997E-7</v>
          </cell>
          <cell r="Q231">
            <v>7.6009017590999997E-7</v>
          </cell>
          <cell r="R231">
            <v>6.9516720872199996E-7</v>
          </cell>
          <cell r="U231">
            <v>0</v>
          </cell>
          <cell r="X231" t="str">
            <v>Buildout</v>
          </cell>
        </row>
        <row r="232">
          <cell r="B232">
            <v>725</v>
          </cell>
          <cell r="C232">
            <v>0</v>
          </cell>
          <cell r="D232">
            <v>0</v>
          </cell>
          <cell r="E232">
            <v>0</v>
          </cell>
          <cell r="F232">
            <v>0</v>
          </cell>
          <cell r="G232">
            <v>0</v>
          </cell>
          <cell r="H232" t="str">
            <v>Calgary</v>
          </cell>
          <cell r="I232" t="str">
            <v>City</v>
          </cell>
          <cell r="J232">
            <v>0</v>
          </cell>
          <cell r="K232">
            <v>0</v>
          </cell>
          <cell r="L232">
            <v>0</v>
          </cell>
          <cell r="M232">
            <v>0</v>
          </cell>
          <cell r="N232">
            <v>0</v>
          </cell>
          <cell r="O232">
            <v>0</v>
          </cell>
          <cell r="P232">
            <v>0</v>
          </cell>
          <cell r="Q232">
            <v>0</v>
          </cell>
          <cell r="R232">
            <v>0</v>
          </cell>
          <cell r="U232">
            <v>0</v>
          </cell>
          <cell r="X232" t="str">
            <v>Buildout</v>
          </cell>
        </row>
        <row r="233">
          <cell r="B233">
            <v>726</v>
          </cell>
          <cell r="C233">
            <v>0</v>
          </cell>
          <cell r="D233">
            <v>0</v>
          </cell>
          <cell r="E233">
            <v>0</v>
          </cell>
          <cell r="F233">
            <v>0</v>
          </cell>
          <cell r="G233">
            <v>0</v>
          </cell>
          <cell r="H233" t="str">
            <v>Calgary</v>
          </cell>
          <cell r="I233" t="str">
            <v>City</v>
          </cell>
          <cell r="J233">
            <v>1795.99999998</v>
          </cell>
          <cell r="K233">
            <v>1878.21503327</v>
          </cell>
          <cell r="L233">
            <v>1890.3156207100001</v>
          </cell>
          <cell r="M233">
            <v>1891.72592549</v>
          </cell>
          <cell r="N233">
            <v>1879.4284680599999</v>
          </cell>
          <cell r="O233">
            <v>1805.0348993099999</v>
          </cell>
          <cell r="P233">
            <v>1672.4173802299999</v>
          </cell>
          <cell r="Q233">
            <v>1546.78435412</v>
          </cell>
          <cell r="R233">
            <v>1477.45743937</v>
          </cell>
          <cell r="U233">
            <v>0</v>
          </cell>
          <cell r="X233" t="str">
            <v>Buildout</v>
          </cell>
        </row>
        <row r="234">
          <cell r="B234">
            <v>727</v>
          </cell>
          <cell r="C234">
            <v>0</v>
          </cell>
          <cell r="D234">
            <v>0</v>
          </cell>
          <cell r="E234">
            <v>0</v>
          </cell>
          <cell r="F234">
            <v>0</v>
          </cell>
          <cell r="G234">
            <v>0</v>
          </cell>
          <cell r="H234" t="str">
            <v>Calgary</v>
          </cell>
          <cell r="I234" t="str">
            <v>City</v>
          </cell>
          <cell r="J234">
            <v>2932.9999999800002</v>
          </cell>
          <cell r="K234">
            <v>2988.1154442100001</v>
          </cell>
          <cell r="L234">
            <v>3007.3666755499999</v>
          </cell>
          <cell r="M234">
            <v>3009.6103767300001</v>
          </cell>
          <cell r="N234">
            <v>2990.0459380100001</v>
          </cell>
          <cell r="O234">
            <v>2871.6907074999999</v>
          </cell>
          <cell r="P234">
            <v>2660.7050371</v>
          </cell>
          <cell r="Q234">
            <v>2460.8312313199999</v>
          </cell>
          <cell r="R234">
            <v>2350.5367112899999</v>
          </cell>
          <cell r="U234">
            <v>0</v>
          </cell>
          <cell r="X234" t="str">
            <v>Buildout</v>
          </cell>
        </row>
        <row r="235">
          <cell r="B235">
            <v>728</v>
          </cell>
          <cell r="C235">
            <v>0</v>
          </cell>
          <cell r="D235">
            <v>0</v>
          </cell>
          <cell r="E235">
            <v>0</v>
          </cell>
          <cell r="F235">
            <v>0</v>
          </cell>
          <cell r="G235">
            <v>0</v>
          </cell>
          <cell r="H235" t="str">
            <v>Calgary</v>
          </cell>
          <cell r="I235" t="str">
            <v>City</v>
          </cell>
          <cell r="J235">
            <v>1755.9999999900001</v>
          </cell>
          <cell r="K235">
            <v>1756.58211173</v>
          </cell>
          <cell r="L235">
            <v>1767.89906716</v>
          </cell>
          <cell r="M235">
            <v>1769.2180409499999</v>
          </cell>
          <cell r="N235">
            <v>1757.7169650200001</v>
          </cell>
          <cell r="O235">
            <v>1688.14111252</v>
          </cell>
          <cell r="P235">
            <v>1564.11188412</v>
          </cell>
          <cell r="Q235">
            <v>1446.61483374</v>
          </cell>
          <cell r="R235">
            <v>1381.7775192199999</v>
          </cell>
          <cell r="U235">
            <v>0</v>
          </cell>
          <cell r="X235" t="str">
            <v>Buildout</v>
          </cell>
        </row>
        <row r="236">
          <cell r="B236">
            <v>729</v>
          </cell>
          <cell r="C236">
            <v>0</v>
          </cell>
          <cell r="D236">
            <v>0</v>
          </cell>
          <cell r="E236">
            <v>0</v>
          </cell>
          <cell r="F236">
            <v>0</v>
          </cell>
          <cell r="G236">
            <v>0</v>
          </cell>
          <cell r="H236" t="str">
            <v>Calgary</v>
          </cell>
          <cell r="I236" t="str">
            <v>City</v>
          </cell>
          <cell r="J236">
            <v>1901.0000000099999</v>
          </cell>
          <cell r="K236">
            <v>1859.9700951499999</v>
          </cell>
          <cell r="L236">
            <v>1871.9531379099999</v>
          </cell>
          <cell r="M236">
            <v>1873.34974321</v>
          </cell>
          <cell r="N236">
            <v>1861.1717431899999</v>
          </cell>
          <cell r="O236">
            <v>1787.5008321800001</v>
          </cell>
          <cell r="P236">
            <v>1656.1715569200001</v>
          </cell>
          <cell r="Q236">
            <v>1531.7589272099999</v>
          </cell>
          <cell r="R236">
            <v>1463.10545247</v>
          </cell>
          <cell r="U236">
            <v>0</v>
          </cell>
          <cell r="X236" t="str">
            <v>Buildout</v>
          </cell>
        </row>
        <row r="237">
          <cell r="B237">
            <v>730</v>
          </cell>
          <cell r="C237">
            <v>0</v>
          </cell>
          <cell r="D237">
            <v>0</v>
          </cell>
          <cell r="E237">
            <v>0</v>
          </cell>
          <cell r="F237">
            <v>0</v>
          </cell>
          <cell r="G237">
            <v>0</v>
          </cell>
          <cell r="H237" t="str">
            <v>Calgary</v>
          </cell>
          <cell r="I237" t="str">
            <v>City</v>
          </cell>
          <cell r="J237">
            <v>0</v>
          </cell>
          <cell r="K237">
            <v>0</v>
          </cell>
          <cell r="L237">
            <v>0</v>
          </cell>
          <cell r="M237">
            <v>0</v>
          </cell>
          <cell r="N237">
            <v>0</v>
          </cell>
          <cell r="O237">
            <v>0</v>
          </cell>
          <cell r="P237">
            <v>0</v>
          </cell>
          <cell r="Q237">
            <v>0</v>
          </cell>
          <cell r="R237">
            <v>0</v>
          </cell>
          <cell r="U237">
            <v>0</v>
          </cell>
          <cell r="X237" t="str">
            <v>Buildout</v>
          </cell>
        </row>
        <row r="238">
          <cell r="B238">
            <v>731</v>
          </cell>
          <cell r="C238">
            <v>0</v>
          </cell>
          <cell r="D238">
            <v>0</v>
          </cell>
          <cell r="E238">
            <v>0</v>
          </cell>
          <cell r="F238">
            <v>0</v>
          </cell>
          <cell r="G238">
            <v>0</v>
          </cell>
          <cell r="H238" t="str">
            <v>Calgary</v>
          </cell>
          <cell r="I238" t="str">
            <v>City</v>
          </cell>
          <cell r="J238">
            <v>1807</v>
          </cell>
          <cell r="K238">
            <v>1835.6435105099999</v>
          </cell>
          <cell r="L238">
            <v>1847.46982654</v>
          </cell>
          <cell r="M238">
            <v>1848.84816527</v>
          </cell>
          <cell r="N238">
            <v>1836.8294412800001</v>
          </cell>
          <cell r="O238">
            <v>1764.12207319</v>
          </cell>
          <cell r="P238">
            <v>1634.5104557</v>
          </cell>
          <cell r="Q238">
            <v>1511.72502093</v>
          </cell>
          <cell r="R238">
            <v>1443.96946628</v>
          </cell>
          <cell r="U238">
            <v>0</v>
          </cell>
          <cell r="X238" t="str">
            <v>Buildout</v>
          </cell>
        </row>
        <row r="239">
          <cell r="B239">
            <v>732</v>
          </cell>
          <cell r="C239">
            <v>0</v>
          </cell>
          <cell r="D239">
            <v>0</v>
          </cell>
          <cell r="E239">
            <v>0</v>
          </cell>
          <cell r="F239">
            <v>0</v>
          </cell>
          <cell r="G239">
            <v>0</v>
          </cell>
          <cell r="H239" t="str">
            <v>Calgary</v>
          </cell>
          <cell r="I239" t="str">
            <v>City</v>
          </cell>
          <cell r="J239">
            <v>1837.9999999900001</v>
          </cell>
          <cell r="K239">
            <v>1814.3577494199999</v>
          </cell>
          <cell r="L239">
            <v>1826.0469299900001</v>
          </cell>
          <cell r="M239">
            <v>1827.40928586</v>
          </cell>
          <cell r="N239">
            <v>1815.52992853</v>
          </cell>
          <cell r="O239">
            <v>1743.6656604499999</v>
          </cell>
          <cell r="P239">
            <v>1615.5569939</v>
          </cell>
          <cell r="Q239">
            <v>1494.19535481</v>
          </cell>
          <cell r="R239">
            <v>1427.2254799299999</v>
          </cell>
          <cell r="U239">
            <v>0</v>
          </cell>
          <cell r="X239" t="str">
            <v>Buildout</v>
          </cell>
        </row>
        <row r="240">
          <cell r="B240">
            <v>733</v>
          </cell>
          <cell r="C240">
            <v>0</v>
          </cell>
          <cell r="D240">
            <v>0</v>
          </cell>
          <cell r="E240">
            <v>0</v>
          </cell>
          <cell r="F240">
            <v>0</v>
          </cell>
          <cell r="G240">
            <v>0</v>
          </cell>
          <cell r="H240" t="str">
            <v>Calgary</v>
          </cell>
          <cell r="I240" t="str">
            <v>City</v>
          </cell>
          <cell r="J240">
            <v>1579.9999999700001</v>
          </cell>
          <cell r="K240">
            <v>1607.5817825300001</v>
          </cell>
          <cell r="L240">
            <v>1617.9387884499999</v>
          </cell>
          <cell r="M240">
            <v>1619.1458816700001</v>
          </cell>
          <cell r="N240">
            <v>1608.6203731799999</v>
          </cell>
          <cell r="O240">
            <v>1544.9462230199999</v>
          </cell>
          <cell r="P240">
            <v>1431.4376501900001</v>
          </cell>
          <cell r="Q240">
            <v>1323.90717008</v>
          </cell>
          <cell r="R240">
            <v>1264.5696163499999</v>
          </cell>
          <cell r="U240">
            <v>0</v>
          </cell>
          <cell r="X240" t="str">
            <v>Buildout</v>
          </cell>
        </row>
        <row r="241">
          <cell r="B241">
            <v>734</v>
          </cell>
          <cell r="C241">
            <v>0</v>
          </cell>
          <cell r="D241">
            <v>0</v>
          </cell>
          <cell r="E241">
            <v>0</v>
          </cell>
          <cell r="F241">
            <v>0</v>
          </cell>
          <cell r="G241">
            <v>0</v>
          </cell>
          <cell r="H241" t="str">
            <v>Calgary</v>
          </cell>
          <cell r="I241" t="str">
            <v>City</v>
          </cell>
          <cell r="J241">
            <v>1237.9999999900001</v>
          </cell>
          <cell r="K241">
            <v>1246.7374481899999</v>
          </cell>
          <cell r="L241">
            <v>1254.7696787100001</v>
          </cell>
          <cell r="M241">
            <v>1255.70582302</v>
          </cell>
          <cell r="N241">
            <v>1247.5429129199999</v>
          </cell>
          <cell r="O241">
            <v>1198.1613208599999</v>
          </cell>
          <cell r="P241">
            <v>1110.1313430800001</v>
          </cell>
          <cell r="Q241">
            <v>1026.73759107</v>
          </cell>
          <cell r="R241">
            <v>980.71918538800003</v>
          </cell>
          <cell r="U241">
            <v>0</v>
          </cell>
          <cell r="X241" t="str">
            <v>Buildout</v>
          </cell>
        </row>
        <row r="242">
          <cell r="B242">
            <v>735</v>
          </cell>
          <cell r="C242">
            <v>0</v>
          </cell>
          <cell r="D242">
            <v>0</v>
          </cell>
          <cell r="E242">
            <v>0</v>
          </cell>
          <cell r="F242">
            <v>0</v>
          </cell>
          <cell r="G242">
            <v>0</v>
          </cell>
          <cell r="H242" t="str">
            <v>Calgary</v>
          </cell>
          <cell r="I242" t="str">
            <v>City</v>
          </cell>
          <cell r="J242">
            <v>1671.0000000099999</v>
          </cell>
          <cell r="K242">
            <v>1724.1466656600001</v>
          </cell>
          <cell r="L242">
            <v>1735.2546521899999</v>
          </cell>
          <cell r="M242">
            <v>1736.54927075</v>
          </cell>
          <cell r="N242">
            <v>1725.2605630800001</v>
          </cell>
          <cell r="O242">
            <v>1656.9694347100001</v>
          </cell>
          <cell r="P242">
            <v>1535.23041659</v>
          </cell>
          <cell r="Q242">
            <v>1419.90295939</v>
          </cell>
          <cell r="R242">
            <v>1356.26287174</v>
          </cell>
          <cell r="U242">
            <v>0</v>
          </cell>
          <cell r="X242" t="str">
            <v>Buildout</v>
          </cell>
        </row>
        <row r="243">
          <cell r="B243">
            <v>736</v>
          </cell>
          <cell r="C243">
            <v>0</v>
          </cell>
          <cell r="D243">
            <v>0</v>
          </cell>
          <cell r="E243">
            <v>0</v>
          </cell>
          <cell r="F243">
            <v>0</v>
          </cell>
          <cell r="G243">
            <v>0</v>
          </cell>
          <cell r="H243" t="str">
            <v>Calgary</v>
          </cell>
          <cell r="I243" t="str">
            <v>City</v>
          </cell>
          <cell r="J243">
            <v>1774.99999998</v>
          </cell>
          <cell r="K243">
            <v>1793.0719881699999</v>
          </cell>
          <cell r="L243">
            <v>1804.62403303</v>
          </cell>
          <cell r="M243">
            <v>1805.9704058499999</v>
          </cell>
          <cell r="N243">
            <v>1794.23041515</v>
          </cell>
          <cell r="O243">
            <v>1723.209247</v>
          </cell>
          <cell r="P243">
            <v>1596.60353074</v>
          </cell>
          <cell r="Q243">
            <v>1476.66568708</v>
          </cell>
          <cell r="R243">
            <v>1410.4814921899999</v>
          </cell>
          <cell r="U243">
            <v>0</v>
          </cell>
          <cell r="X243" t="str">
            <v>Buildout</v>
          </cell>
        </row>
        <row r="244">
          <cell r="B244">
            <v>737</v>
          </cell>
          <cell r="C244">
            <v>0</v>
          </cell>
          <cell r="D244">
            <v>0</v>
          </cell>
          <cell r="E244">
            <v>0</v>
          </cell>
          <cell r="F244">
            <v>0</v>
          </cell>
          <cell r="G244">
            <v>0</v>
          </cell>
          <cell r="H244" t="str">
            <v>Calgary</v>
          </cell>
          <cell r="I244" t="str">
            <v>City</v>
          </cell>
          <cell r="J244">
            <v>1179.0000000099999</v>
          </cell>
          <cell r="K244">
            <v>1173.7576950499999</v>
          </cell>
          <cell r="L244">
            <v>1181.3197460900001</v>
          </cell>
          <cell r="M244">
            <v>1182.2010914699999</v>
          </cell>
          <cell r="N244">
            <v>1174.5160100200001</v>
          </cell>
          <cell r="O244">
            <v>1128.02504774</v>
          </cell>
          <cell r="P244">
            <v>1045.1480443600001</v>
          </cell>
          <cell r="Q244">
            <v>966.63587786300002</v>
          </cell>
          <cell r="R244">
            <v>923.31123254700003</v>
          </cell>
          <cell r="U244">
            <v>0</v>
          </cell>
          <cell r="X244" t="str">
            <v>Buildout</v>
          </cell>
        </row>
        <row r="245">
          <cell r="B245">
            <v>738</v>
          </cell>
          <cell r="C245">
            <v>0</v>
          </cell>
          <cell r="D245">
            <v>0</v>
          </cell>
          <cell r="E245">
            <v>0</v>
          </cell>
          <cell r="F245">
            <v>0</v>
          </cell>
          <cell r="G245">
            <v>0</v>
          </cell>
          <cell r="H245" t="str">
            <v>Calgary</v>
          </cell>
          <cell r="I245" t="str">
            <v>City</v>
          </cell>
          <cell r="J245">
            <v>206.999999995</v>
          </cell>
          <cell r="K245">
            <v>217.92565143900001</v>
          </cell>
          <cell r="L245">
            <v>219.32965922099999</v>
          </cell>
          <cell r="M245">
            <v>219.49329427000001</v>
          </cell>
          <cell r="N245">
            <v>218.06644423099999</v>
          </cell>
          <cell r="O245">
            <v>209.434702872</v>
          </cell>
          <cell r="P245">
            <v>194.04734940399999</v>
          </cell>
          <cell r="Q245">
            <v>179.470393145</v>
          </cell>
          <cell r="R245">
            <v>171.426525669</v>
          </cell>
          <cell r="U245">
            <v>0</v>
          </cell>
          <cell r="X245" t="str">
            <v>Buildout</v>
          </cell>
        </row>
        <row r="246">
          <cell r="B246">
            <v>739</v>
          </cell>
          <cell r="C246">
            <v>0</v>
          </cell>
          <cell r="D246">
            <v>0</v>
          </cell>
          <cell r="E246">
            <v>0</v>
          </cell>
          <cell r="F246">
            <v>0</v>
          </cell>
          <cell r="G246">
            <v>0</v>
          </cell>
          <cell r="H246" t="str">
            <v>Calgary</v>
          </cell>
          <cell r="I246" t="str">
            <v>City</v>
          </cell>
          <cell r="J246">
            <v>0</v>
          </cell>
          <cell r="K246">
            <v>0</v>
          </cell>
          <cell r="L246">
            <v>0</v>
          </cell>
          <cell r="M246">
            <v>0</v>
          </cell>
          <cell r="N246">
            <v>0</v>
          </cell>
          <cell r="O246">
            <v>0</v>
          </cell>
          <cell r="P246">
            <v>0</v>
          </cell>
          <cell r="Q246">
            <v>0</v>
          </cell>
          <cell r="R246">
            <v>0</v>
          </cell>
          <cell r="U246">
            <v>0</v>
          </cell>
          <cell r="X246" t="str">
            <v>Buildout</v>
          </cell>
        </row>
        <row r="247">
          <cell r="B247">
            <v>740</v>
          </cell>
          <cell r="C247">
            <v>0</v>
          </cell>
          <cell r="D247">
            <v>0</v>
          </cell>
          <cell r="E247">
            <v>0</v>
          </cell>
          <cell r="F247">
            <v>0</v>
          </cell>
          <cell r="G247">
            <v>0</v>
          </cell>
          <cell r="H247" t="str">
            <v>Calgary</v>
          </cell>
          <cell r="I247" t="str">
            <v>City</v>
          </cell>
          <cell r="J247">
            <v>0</v>
          </cell>
          <cell r="K247">
            <v>0</v>
          </cell>
          <cell r="L247">
            <v>0</v>
          </cell>
          <cell r="M247">
            <v>0</v>
          </cell>
          <cell r="N247">
            <v>0</v>
          </cell>
          <cell r="O247">
            <v>0</v>
          </cell>
          <cell r="P247">
            <v>0</v>
          </cell>
          <cell r="Q247">
            <v>0</v>
          </cell>
          <cell r="R247">
            <v>0</v>
          </cell>
          <cell r="U247">
            <v>0</v>
          </cell>
          <cell r="X247" t="str">
            <v>Buildout</v>
          </cell>
        </row>
        <row r="248">
          <cell r="B248">
            <v>741</v>
          </cell>
          <cell r="C248">
            <v>0</v>
          </cell>
          <cell r="D248">
            <v>0</v>
          </cell>
          <cell r="E248">
            <v>0</v>
          </cell>
          <cell r="F248">
            <v>0</v>
          </cell>
          <cell r="G248">
            <v>0</v>
          </cell>
          <cell r="H248" t="str">
            <v>Calgary</v>
          </cell>
          <cell r="I248" t="str">
            <v>City</v>
          </cell>
          <cell r="J248">
            <v>82.999999998000007</v>
          </cell>
          <cell r="K248">
            <v>59.802853186299998</v>
          </cell>
          <cell r="L248">
            <v>60.188138967800001</v>
          </cell>
          <cell r="M248">
            <v>60.233043357699998</v>
          </cell>
          <cell r="N248">
            <v>59.8414890755</v>
          </cell>
          <cell r="O248">
            <v>57.472778594200001</v>
          </cell>
          <cell r="P248">
            <v>99.762283103399994</v>
          </cell>
          <cell r="Q248">
            <v>135.82685087799999</v>
          </cell>
          <cell r="R248">
            <v>174.135337808</v>
          </cell>
          <cell r="U248">
            <v>0</v>
          </cell>
          <cell r="X248" t="str">
            <v>Buildout</v>
          </cell>
        </row>
        <row r="249">
          <cell r="B249">
            <v>742</v>
          </cell>
          <cell r="C249">
            <v>0</v>
          </cell>
          <cell r="D249">
            <v>0</v>
          </cell>
          <cell r="E249">
            <v>0</v>
          </cell>
          <cell r="F249">
            <v>0</v>
          </cell>
          <cell r="G249">
            <v>0</v>
          </cell>
          <cell r="H249" t="str">
            <v>Calgary</v>
          </cell>
          <cell r="I249" t="str">
            <v>City</v>
          </cell>
          <cell r="J249">
            <v>0</v>
          </cell>
          <cell r="K249">
            <v>0</v>
          </cell>
          <cell r="L249">
            <v>0</v>
          </cell>
          <cell r="M249">
            <v>0</v>
          </cell>
          <cell r="N249">
            <v>0</v>
          </cell>
          <cell r="O249">
            <v>0</v>
          </cell>
          <cell r="P249">
            <v>0</v>
          </cell>
          <cell r="Q249">
            <v>0</v>
          </cell>
          <cell r="R249">
            <v>0</v>
          </cell>
          <cell r="U249">
            <v>0</v>
          </cell>
          <cell r="X249" t="str">
            <v>Buildout</v>
          </cell>
        </row>
        <row r="250">
          <cell r="B250">
            <v>743</v>
          </cell>
          <cell r="C250">
            <v>0</v>
          </cell>
          <cell r="D250">
            <v>0</v>
          </cell>
          <cell r="E250">
            <v>0</v>
          </cell>
          <cell r="F250">
            <v>0</v>
          </cell>
          <cell r="G250">
            <v>0</v>
          </cell>
          <cell r="H250" t="str">
            <v>Calgary</v>
          </cell>
          <cell r="I250" t="str">
            <v>City</v>
          </cell>
          <cell r="J250">
            <v>0</v>
          </cell>
          <cell r="K250">
            <v>0</v>
          </cell>
          <cell r="L250">
            <v>0</v>
          </cell>
          <cell r="M250">
            <v>0</v>
          </cell>
          <cell r="N250">
            <v>0</v>
          </cell>
          <cell r="O250">
            <v>0</v>
          </cell>
          <cell r="P250">
            <v>0</v>
          </cell>
          <cell r="Q250">
            <v>0</v>
          </cell>
          <cell r="R250">
            <v>0</v>
          </cell>
          <cell r="U250">
            <v>0</v>
          </cell>
          <cell r="X250" t="str">
            <v>Buildout</v>
          </cell>
        </row>
        <row r="251">
          <cell r="B251">
            <v>744</v>
          </cell>
          <cell r="C251">
            <v>0</v>
          </cell>
          <cell r="D251">
            <v>0</v>
          </cell>
          <cell r="E251">
            <v>0</v>
          </cell>
          <cell r="F251">
            <v>0</v>
          </cell>
          <cell r="G251">
            <v>0</v>
          </cell>
          <cell r="H251" t="str">
            <v>Calgary</v>
          </cell>
          <cell r="I251" t="str">
            <v>City</v>
          </cell>
          <cell r="J251">
            <v>0</v>
          </cell>
          <cell r="K251">
            <v>0</v>
          </cell>
          <cell r="L251">
            <v>0</v>
          </cell>
          <cell r="M251">
            <v>0</v>
          </cell>
          <cell r="N251">
            <v>0</v>
          </cell>
          <cell r="O251">
            <v>0</v>
          </cell>
          <cell r="P251">
            <v>0</v>
          </cell>
          <cell r="Q251">
            <v>0</v>
          </cell>
          <cell r="R251">
            <v>0</v>
          </cell>
          <cell r="U251">
            <v>0</v>
          </cell>
          <cell r="X251" t="str">
            <v>Buildout</v>
          </cell>
        </row>
        <row r="252">
          <cell r="B252">
            <v>745</v>
          </cell>
          <cell r="C252">
            <v>0</v>
          </cell>
          <cell r="D252">
            <v>0</v>
          </cell>
          <cell r="E252">
            <v>0</v>
          </cell>
          <cell r="F252">
            <v>0</v>
          </cell>
          <cell r="G252">
            <v>0</v>
          </cell>
          <cell r="H252" t="str">
            <v>Calgary</v>
          </cell>
          <cell r="I252" t="str">
            <v>City</v>
          </cell>
          <cell r="J252">
            <v>0</v>
          </cell>
          <cell r="K252">
            <v>0</v>
          </cell>
          <cell r="L252">
            <v>0</v>
          </cell>
          <cell r="M252">
            <v>0</v>
          </cell>
          <cell r="N252">
            <v>0</v>
          </cell>
          <cell r="O252">
            <v>0</v>
          </cell>
          <cell r="P252">
            <v>0</v>
          </cell>
          <cell r="Q252">
            <v>0</v>
          </cell>
          <cell r="R252">
            <v>0</v>
          </cell>
          <cell r="U252">
            <v>0</v>
          </cell>
          <cell r="X252" t="str">
            <v>Buildout</v>
          </cell>
        </row>
        <row r="253">
          <cell r="B253">
            <v>746</v>
          </cell>
          <cell r="C253">
            <v>0</v>
          </cell>
          <cell r="D253">
            <v>0</v>
          </cell>
          <cell r="E253">
            <v>0</v>
          </cell>
          <cell r="F253">
            <v>0</v>
          </cell>
          <cell r="G253">
            <v>0</v>
          </cell>
          <cell r="H253" t="str">
            <v>Calgary</v>
          </cell>
          <cell r="I253" t="str">
            <v>City</v>
          </cell>
          <cell r="J253">
            <v>481.000000005</v>
          </cell>
          <cell r="K253">
            <v>477.40921792</v>
          </cell>
          <cell r="L253">
            <v>480.484974314</v>
          </cell>
          <cell r="M253">
            <v>480.843448841</v>
          </cell>
          <cell r="N253">
            <v>477.717651354</v>
          </cell>
          <cell r="O253">
            <v>458.80811472200003</v>
          </cell>
          <cell r="P253">
            <v>425.09907437599998</v>
          </cell>
          <cell r="Q253">
            <v>393.16536914900001</v>
          </cell>
          <cell r="R253">
            <v>375.543686831</v>
          </cell>
          <cell r="U253">
            <v>0</v>
          </cell>
          <cell r="X253" t="str">
            <v>Buildout</v>
          </cell>
        </row>
        <row r="254">
          <cell r="B254">
            <v>747</v>
          </cell>
          <cell r="C254">
            <v>0</v>
          </cell>
          <cell r="D254">
            <v>0</v>
          </cell>
          <cell r="E254">
            <v>0</v>
          </cell>
          <cell r="F254">
            <v>0</v>
          </cell>
          <cell r="G254">
            <v>0</v>
          </cell>
          <cell r="H254" t="str">
            <v>Calgary</v>
          </cell>
          <cell r="I254" t="str">
            <v>City</v>
          </cell>
          <cell r="J254">
            <v>0</v>
          </cell>
          <cell r="K254">
            <v>0</v>
          </cell>
          <cell r="L254">
            <v>0</v>
          </cell>
          <cell r="M254">
            <v>0</v>
          </cell>
          <cell r="N254">
            <v>0</v>
          </cell>
          <cell r="O254">
            <v>0</v>
          </cell>
          <cell r="P254">
            <v>0</v>
          </cell>
          <cell r="Q254">
            <v>0</v>
          </cell>
          <cell r="R254">
            <v>0</v>
          </cell>
          <cell r="U254">
            <v>0</v>
          </cell>
          <cell r="X254" t="str">
            <v>Buildout</v>
          </cell>
        </row>
        <row r="255">
          <cell r="B255">
            <v>748</v>
          </cell>
          <cell r="C255">
            <v>0</v>
          </cell>
          <cell r="D255">
            <v>0</v>
          </cell>
          <cell r="E255">
            <v>0</v>
          </cell>
          <cell r="F255">
            <v>0</v>
          </cell>
          <cell r="G255">
            <v>0</v>
          </cell>
          <cell r="H255" t="str">
            <v>Calgary</v>
          </cell>
          <cell r="I255" t="str">
            <v>City</v>
          </cell>
          <cell r="J255">
            <v>0</v>
          </cell>
          <cell r="K255">
            <v>0</v>
          </cell>
          <cell r="L255">
            <v>0</v>
          </cell>
          <cell r="M255">
            <v>0</v>
          </cell>
          <cell r="N255">
            <v>0</v>
          </cell>
          <cell r="O255">
            <v>0</v>
          </cell>
          <cell r="P255">
            <v>0</v>
          </cell>
          <cell r="Q255">
            <v>0</v>
          </cell>
          <cell r="R255">
            <v>0</v>
          </cell>
          <cell r="U255">
            <v>0</v>
          </cell>
          <cell r="X255" t="str">
            <v>Buildout</v>
          </cell>
        </row>
        <row r="256">
          <cell r="B256">
            <v>749</v>
          </cell>
          <cell r="C256">
            <v>0</v>
          </cell>
          <cell r="D256">
            <v>0</v>
          </cell>
          <cell r="E256">
            <v>0</v>
          </cell>
          <cell r="F256">
            <v>0</v>
          </cell>
          <cell r="G256">
            <v>0</v>
          </cell>
          <cell r="H256" t="str">
            <v>Calgary</v>
          </cell>
          <cell r="I256" t="str">
            <v>City</v>
          </cell>
          <cell r="J256">
            <v>388.99999999900001</v>
          </cell>
          <cell r="K256">
            <v>379.08927265099999</v>
          </cell>
          <cell r="L256">
            <v>381.53159296400003</v>
          </cell>
          <cell r="M256">
            <v>381.81624159099999</v>
          </cell>
          <cell r="N256">
            <v>379.334185945</v>
          </cell>
          <cell r="O256">
            <v>364.31897019399997</v>
          </cell>
          <cell r="P256">
            <v>337.55213146199998</v>
          </cell>
          <cell r="Q256">
            <v>312.19500703300002</v>
          </cell>
          <cell r="R256">
            <v>298.20241882300002</v>
          </cell>
          <cell r="U256">
            <v>0</v>
          </cell>
          <cell r="X256" t="str">
            <v>Buildout</v>
          </cell>
        </row>
        <row r="257">
          <cell r="B257">
            <v>750</v>
          </cell>
          <cell r="C257">
            <v>0</v>
          </cell>
          <cell r="D257">
            <v>0</v>
          </cell>
          <cell r="E257">
            <v>0</v>
          </cell>
          <cell r="F257">
            <v>0</v>
          </cell>
          <cell r="G257">
            <v>0</v>
          </cell>
          <cell r="H257" t="str">
            <v>Calgary</v>
          </cell>
          <cell r="I257" t="str">
            <v>City</v>
          </cell>
          <cell r="J257">
            <v>577.00000000499995</v>
          </cell>
          <cell r="K257">
            <v>588.90606286900004</v>
          </cell>
          <cell r="L257">
            <v>592.70014884399995</v>
          </cell>
          <cell r="M257">
            <v>593.14234361800004</v>
          </cell>
          <cell r="N257">
            <v>589.28652980499999</v>
          </cell>
          <cell r="O257">
            <v>565.96075310499998</v>
          </cell>
          <cell r="P257">
            <v>524.37911296100003</v>
          </cell>
          <cell r="Q257">
            <v>484.98742997699998</v>
          </cell>
          <cell r="R257">
            <v>463.25028053300002</v>
          </cell>
          <cell r="U257">
            <v>0</v>
          </cell>
          <cell r="X257" t="str">
            <v>Buildout</v>
          </cell>
        </row>
        <row r="258">
          <cell r="B258">
            <v>751</v>
          </cell>
          <cell r="C258">
            <v>0</v>
          </cell>
          <cell r="D258">
            <v>0</v>
          </cell>
          <cell r="E258">
            <v>0</v>
          </cell>
          <cell r="F258">
            <v>0</v>
          </cell>
          <cell r="G258">
            <v>0</v>
          </cell>
          <cell r="H258" t="str">
            <v>Calgary</v>
          </cell>
          <cell r="I258" t="str">
            <v>City</v>
          </cell>
          <cell r="J258">
            <v>723.99999999800002</v>
          </cell>
          <cell r="K258">
            <v>709.52537693800002</v>
          </cell>
          <cell r="L258">
            <v>714.09656482800006</v>
          </cell>
          <cell r="M258">
            <v>714.62932956600002</v>
          </cell>
          <cell r="N258">
            <v>709.98377074200005</v>
          </cell>
          <cell r="O258">
            <v>681.88042565499995</v>
          </cell>
          <cell r="P258">
            <v>631.78206413400005</v>
          </cell>
          <cell r="Q258">
            <v>584.32220513599998</v>
          </cell>
          <cell r="R258">
            <v>558.13286859100003</v>
          </cell>
          <cell r="U258">
            <v>0</v>
          </cell>
          <cell r="X258" t="str">
            <v>Buildout</v>
          </cell>
        </row>
        <row r="259">
          <cell r="B259">
            <v>752</v>
          </cell>
          <cell r="C259">
            <v>0</v>
          </cell>
          <cell r="D259">
            <v>0</v>
          </cell>
          <cell r="E259">
            <v>0</v>
          </cell>
          <cell r="F259">
            <v>0</v>
          </cell>
          <cell r="G259">
            <v>0</v>
          </cell>
          <cell r="H259" t="str">
            <v>Calgary</v>
          </cell>
          <cell r="I259" t="str">
            <v>City</v>
          </cell>
          <cell r="J259">
            <v>711.00000000199998</v>
          </cell>
          <cell r="K259">
            <v>739.93360747199995</v>
          </cell>
          <cell r="L259">
            <v>744.70070350000003</v>
          </cell>
          <cell r="M259">
            <v>745.25630112199997</v>
          </cell>
          <cell r="N259">
            <v>740.41164704200003</v>
          </cell>
          <cell r="O259">
            <v>711.10387279999998</v>
          </cell>
          <cell r="P259">
            <v>658.85843843999999</v>
          </cell>
          <cell r="Q259">
            <v>609.36458526800004</v>
          </cell>
          <cell r="R259">
            <v>582.05284848999997</v>
          </cell>
          <cell r="U259">
            <v>0</v>
          </cell>
          <cell r="X259" t="str">
            <v>Buildout</v>
          </cell>
        </row>
        <row r="260">
          <cell r="B260">
            <v>753</v>
          </cell>
          <cell r="C260">
            <v>0</v>
          </cell>
          <cell r="D260">
            <v>0</v>
          </cell>
          <cell r="E260">
            <v>0</v>
          </cell>
          <cell r="F260">
            <v>0</v>
          </cell>
          <cell r="G260">
            <v>0</v>
          </cell>
          <cell r="H260" t="str">
            <v>Calgary</v>
          </cell>
          <cell r="I260" t="str">
            <v>City</v>
          </cell>
          <cell r="J260">
            <v>908.00000000199998</v>
          </cell>
          <cell r="K260">
            <v>951.77761298899998</v>
          </cell>
          <cell r="L260">
            <v>957.90953531000002</v>
          </cell>
          <cell r="M260">
            <v>958.62420145299996</v>
          </cell>
          <cell r="N260">
            <v>952.39251630000001</v>
          </cell>
          <cell r="O260">
            <v>914.69388632599998</v>
          </cell>
          <cell r="P260">
            <v>847.49051309399999</v>
          </cell>
          <cell r="Q260">
            <v>783.82650224300005</v>
          </cell>
          <cell r="R260">
            <v>748.69537776599998</v>
          </cell>
          <cell r="U260">
            <v>0</v>
          </cell>
          <cell r="X260" t="str">
            <v>Buildout</v>
          </cell>
        </row>
        <row r="261">
          <cell r="B261">
            <v>754</v>
          </cell>
          <cell r="C261">
            <v>0</v>
          </cell>
          <cell r="D261">
            <v>0</v>
          </cell>
          <cell r="E261">
            <v>0</v>
          </cell>
          <cell r="F261">
            <v>0</v>
          </cell>
          <cell r="G261">
            <v>0</v>
          </cell>
          <cell r="H261" t="str">
            <v>Calgary</v>
          </cell>
          <cell r="I261" t="str">
            <v>City</v>
          </cell>
          <cell r="J261">
            <v>0</v>
          </cell>
          <cell r="K261">
            <v>0</v>
          </cell>
          <cell r="L261">
            <v>0</v>
          </cell>
          <cell r="M261">
            <v>0</v>
          </cell>
          <cell r="N261">
            <v>0</v>
          </cell>
          <cell r="O261">
            <v>0</v>
          </cell>
          <cell r="P261">
            <v>0</v>
          </cell>
          <cell r="Q261">
            <v>0</v>
          </cell>
          <cell r="R261">
            <v>0</v>
          </cell>
          <cell r="U261">
            <v>0</v>
          </cell>
          <cell r="X261" t="str">
            <v>Buildout</v>
          </cell>
        </row>
        <row r="262">
          <cell r="B262">
            <v>755</v>
          </cell>
          <cell r="C262">
            <v>0</v>
          </cell>
          <cell r="D262">
            <v>0</v>
          </cell>
          <cell r="E262">
            <v>0</v>
          </cell>
          <cell r="F262">
            <v>0</v>
          </cell>
          <cell r="G262">
            <v>0</v>
          </cell>
          <cell r="H262" t="str">
            <v>Calgary</v>
          </cell>
          <cell r="I262" t="str">
            <v>City</v>
          </cell>
          <cell r="J262">
            <v>434.99999999699997</v>
          </cell>
          <cell r="K262">
            <v>449.85802346399998</v>
          </cell>
          <cell r="L262">
            <v>453.99911998300001</v>
          </cell>
          <cell r="M262">
            <v>454.47598901100002</v>
          </cell>
          <cell r="N262">
            <v>450.82192236200001</v>
          </cell>
          <cell r="O262">
            <v>431.96018628799999</v>
          </cell>
          <cell r="P262">
            <v>880.83219618999999</v>
          </cell>
          <cell r="Q262">
            <v>1210.79127305</v>
          </cell>
          <cell r="R262">
            <v>1582.3602253900001</v>
          </cell>
          <cell r="U262">
            <v>0</v>
          </cell>
          <cell r="X262" t="str">
            <v>Buildout</v>
          </cell>
        </row>
        <row r="263">
          <cell r="B263">
            <v>756</v>
          </cell>
          <cell r="C263">
            <v>0</v>
          </cell>
          <cell r="D263">
            <v>0</v>
          </cell>
          <cell r="E263">
            <v>0</v>
          </cell>
          <cell r="F263">
            <v>0</v>
          </cell>
          <cell r="G263">
            <v>0</v>
          </cell>
          <cell r="H263" t="str">
            <v>Calgary</v>
          </cell>
          <cell r="I263" t="str">
            <v>City</v>
          </cell>
          <cell r="J263">
            <v>0</v>
          </cell>
          <cell r="K263">
            <v>0</v>
          </cell>
          <cell r="L263">
            <v>0</v>
          </cell>
          <cell r="M263">
            <v>0</v>
          </cell>
          <cell r="N263">
            <v>0</v>
          </cell>
          <cell r="O263">
            <v>0</v>
          </cell>
          <cell r="P263">
            <v>0</v>
          </cell>
          <cell r="Q263">
            <v>0</v>
          </cell>
          <cell r="R263">
            <v>0</v>
          </cell>
          <cell r="U263">
            <v>0</v>
          </cell>
          <cell r="X263" t="str">
            <v>Buildout</v>
          </cell>
        </row>
        <row r="264">
          <cell r="B264">
            <v>757</v>
          </cell>
          <cell r="C264">
            <v>0</v>
          </cell>
          <cell r="D264">
            <v>0</v>
          </cell>
          <cell r="E264">
            <v>0</v>
          </cell>
          <cell r="F264">
            <v>0</v>
          </cell>
          <cell r="G264">
            <v>0</v>
          </cell>
          <cell r="H264" t="str">
            <v>Calgary</v>
          </cell>
          <cell r="I264" t="str">
            <v>City</v>
          </cell>
          <cell r="J264">
            <v>0</v>
          </cell>
          <cell r="K264">
            <v>0</v>
          </cell>
          <cell r="L264">
            <v>0</v>
          </cell>
          <cell r="M264">
            <v>0</v>
          </cell>
          <cell r="N264">
            <v>0</v>
          </cell>
          <cell r="O264">
            <v>0</v>
          </cell>
          <cell r="P264">
            <v>0</v>
          </cell>
          <cell r="Q264">
            <v>0</v>
          </cell>
          <cell r="R264">
            <v>0</v>
          </cell>
          <cell r="U264">
            <v>0</v>
          </cell>
          <cell r="X264" t="str">
            <v>Buildout</v>
          </cell>
        </row>
        <row r="265">
          <cell r="B265">
            <v>758</v>
          </cell>
          <cell r="C265">
            <v>0</v>
          </cell>
          <cell r="D265">
            <v>0</v>
          </cell>
          <cell r="E265">
            <v>0</v>
          </cell>
          <cell r="F265">
            <v>0</v>
          </cell>
          <cell r="G265">
            <v>0</v>
          </cell>
          <cell r="H265" t="str">
            <v>Calgary</v>
          </cell>
          <cell r="I265" t="str">
            <v>City</v>
          </cell>
          <cell r="J265">
            <v>0</v>
          </cell>
          <cell r="K265">
            <v>0</v>
          </cell>
          <cell r="L265">
            <v>0</v>
          </cell>
          <cell r="M265">
            <v>0</v>
          </cell>
          <cell r="N265">
            <v>0</v>
          </cell>
          <cell r="O265">
            <v>0</v>
          </cell>
          <cell r="P265">
            <v>0</v>
          </cell>
          <cell r="Q265">
            <v>0</v>
          </cell>
          <cell r="R265">
            <v>0</v>
          </cell>
          <cell r="U265">
            <v>0</v>
          </cell>
          <cell r="X265" t="str">
            <v>Buildout</v>
          </cell>
        </row>
        <row r="266">
          <cell r="B266">
            <v>759</v>
          </cell>
          <cell r="C266">
            <v>0</v>
          </cell>
          <cell r="D266">
            <v>0</v>
          </cell>
          <cell r="E266">
            <v>0</v>
          </cell>
          <cell r="F266">
            <v>0</v>
          </cell>
          <cell r="G266">
            <v>0</v>
          </cell>
          <cell r="H266" t="str">
            <v>Calgary</v>
          </cell>
          <cell r="I266" t="str">
            <v>City</v>
          </cell>
          <cell r="J266">
            <v>0</v>
          </cell>
          <cell r="K266">
            <v>0</v>
          </cell>
          <cell r="L266">
            <v>0</v>
          </cell>
          <cell r="M266">
            <v>0</v>
          </cell>
          <cell r="N266">
            <v>0</v>
          </cell>
          <cell r="O266">
            <v>0</v>
          </cell>
          <cell r="P266">
            <v>0</v>
          </cell>
          <cell r="Q266">
            <v>0</v>
          </cell>
          <cell r="R266">
            <v>0</v>
          </cell>
          <cell r="U266">
            <v>0</v>
          </cell>
          <cell r="X266" t="str">
            <v>Buildout</v>
          </cell>
        </row>
        <row r="267">
          <cell r="B267">
            <v>760</v>
          </cell>
          <cell r="C267">
            <v>0</v>
          </cell>
          <cell r="D267">
            <v>0</v>
          </cell>
          <cell r="E267">
            <v>0</v>
          </cell>
          <cell r="F267">
            <v>0</v>
          </cell>
          <cell r="G267">
            <v>0</v>
          </cell>
          <cell r="H267" t="str">
            <v>Calgary</v>
          </cell>
          <cell r="I267" t="str">
            <v>City</v>
          </cell>
          <cell r="J267">
            <v>425.00000000400001</v>
          </cell>
          <cell r="K267">
            <v>437.87851862799999</v>
          </cell>
          <cell r="L267">
            <v>440.69959492999999</v>
          </cell>
          <cell r="M267">
            <v>441.02838726300001</v>
          </cell>
          <cell r="N267">
            <v>438.16141414800001</v>
          </cell>
          <cell r="O267">
            <v>420.81763581000001</v>
          </cell>
          <cell r="P267">
            <v>389.899790177</v>
          </cell>
          <cell r="Q267">
            <v>360.61027738299998</v>
          </cell>
          <cell r="R267">
            <v>344.447715362</v>
          </cell>
          <cell r="U267">
            <v>0</v>
          </cell>
          <cell r="X267" t="str">
            <v>Buildout</v>
          </cell>
        </row>
        <row r="268">
          <cell r="B268">
            <v>761</v>
          </cell>
          <cell r="C268">
            <v>0</v>
          </cell>
          <cell r="D268">
            <v>0</v>
          </cell>
          <cell r="E268">
            <v>0</v>
          </cell>
          <cell r="F268">
            <v>0</v>
          </cell>
          <cell r="G268">
            <v>0</v>
          </cell>
          <cell r="H268" t="str">
            <v>Calgary</v>
          </cell>
          <cell r="I268" t="str">
            <v>City</v>
          </cell>
          <cell r="J268">
            <v>120.00000000199999</v>
          </cell>
          <cell r="K268">
            <v>117.57849106899999</v>
          </cell>
          <cell r="L268">
            <v>118.336002213</v>
          </cell>
          <cell r="M268">
            <v>118.424288903</v>
          </cell>
          <cell r="N268">
            <v>117.65445334</v>
          </cell>
          <cell r="O268">
            <v>112.99732728799999</v>
          </cell>
          <cell r="P268">
            <v>104.695312871</v>
          </cell>
          <cell r="Q268">
            <v>96.830536043999999</v>
          </cell>
          <cell r="R268">
            <v>92.490588773400006</v>
          </cell>
          <cell r="U268">
            <v>0</v>
          </cell>
          <cell r="X268" t="str">
            <v>Buildout</v>
          </cell>
        </row>
        <row r="269">
          <cell r="B269">
            <v>801</v>
          </cell>
          <cell r="C269">
            <v>0</v>
          </cell>
          <cell r="D269">
            <v>0</v>
          </cell>
          <cell r="E269">
            <v>0</v>
          </cell>
          <cell r="F269">
            <v>0</v>
          </cell>
          <cell r="G269">
            <v>0</v>
          </cell>
          <cell r="H269" t="str">
            <v>Calgary</v>
          </cell>
          <cell r="I269" t="str">
            <v>City</v>
          </cell>
          <cell r="J269">
            <v>1293.9999999900001</v>
          </cell>
          <cell r="K269">
            <v>1347.0846084</v>
          </cell>
          <cell r="L269">
            <v>1355.76333529</v>
          </cell>
          <cell r="M269">
            <v>1356.7748275700001</v>
          </cell>
          <cell r="N269">
            <v>1347.9549025700001</v>
          </cell>
          <cell r="O269">
            <v>1294.5986942699999</v>
          </cell>
          <cell r="P269">
            <v>1199.4833766500001</v>
          </cell>
          <cell r="Q269">
            <v>1109.37744473</v>
          </cell>
          <cell r="R269">
            <v>1059.65511874</v>
          </cell>
          <cell r="U269">
            <v>0</v>
          </cell>
          <cell r="X269" t="str">
            <v>Buildout</v>
          </cell>
        </row>
        <row r="270">
          <cell r="B270">
            <v>802</v>
          </cell>
          <cell r="C270">
            <v>0</v>
          </cell>
          <cell r="D270">
            <v>0</v>
          </cell>
          <cell r="E270">
            <v>0</v>
          </cell>
          <cell r="F270">
            <v>0</v>
          </cell>
          <cell r="G270">
            <v>0</v>
          </cell>
          <cell r="H270" t="str">
            <v>Calgary</v>
          </cell>
          <cell r="I270" t="str">
            <v>City</v>
          </cell>
          <cell r="J270">
            <v>1968.00000004</v>
          </cell>
          <cell r="K270">
            <v>2033.29700871</v>
          </cell>
          <cell r="L270">
            <v>2046.39672748</v>
          </cell>
          <cell r="M270">
            <v>2047.9234796400001</v>
          </cell>
          <cell r="N270">
            <v>2034.61063588</v>
          </cell>
          <cell r="O270">
            <v>1954.07447884</v>
          </cell>
          <cell r="P270">
            <v>1810.5068895300001</v>
          </cell>
          <cell r="Q270">
            <v>1674.50049427</v>
          </cell>
          <cell r="R270">
            <v>1599.4493386500001</v>
          </cell>
          <cell r="U270">
            <v>0</v>
          </cell>
          <cell r="X270" t="str">
            <v>Buildout</v>
          </cell>
        </row>
        <row r="271">
          <cell r="B271">
            <v>803</v>
          </cell>
          <cell r="C271">
            <v>0</v>
          </cell>
          <cell r="D271">
            <v>0</v>
          </cell>
          <cell r="E271">
            <v>0</v>
          </cell>
          <cell r="F271">
            <v>0</v>
          </cell>
          <cell r="G271">
            <v>0</v>
          </cell>
          <cell r="H271" t="str">
            <v>Calgary</v>
          </cell>
          <cell r="I271" t="str">
            <v>City</v>
          </cell>
          <cell r="J271">
            <v>2351.0000000300001</v>
          </cell>
          <cell r="K271">
            <v>2387.04608925</v>
          </cell>
          <cell r="L271">
            <v>2402.4248714</v>
          </cell>
          <cell r="M271">
            <v>2404.2172446300001</v>
          </cell>
          <cell r="N271">
            <v>2388.5882579200002</v>
          </cell>
          <cell r="O271">
            <v>2294.0405761900001</v>
          </cell>
          <cell r="P271">
            <v>2125.4953752699998</v>
          </cell>
          <cell r="Q271">
            <v>1965.82685029</v>
          </cell>
          <cell r="R271">
            <v>1877.7184399400001</v>
          </cell>
          <cell r="U271">
            <v>0</v>
          </cell>
          <cell r="X271" t="str">
            <v>Buildout</v>
          </cell>
        </row>
        <row r="272">
          <cell r="B272">
            <v>804</v>
          </cell>
          <cell r="C272">
            <v>0</v>
          </cell>
          <cell r="D272">
            <v>0</v>
          </cell>
          <cell r="E272">
            <v>0</v>
          </cell>
          <cell r="F272">
            <v>0</v>
          </cell>
          <cell r="G272">
            <v>0</v>
          </cell>
          <cell r="H272" t="str">
            <v>Calgary</v>
          </cell>
          <cell r="I272" t="str">
            <v>City</v>
          </cell>
          <cell r="J272">
            <v>0</v>
          </cell>
          <cell r="K272">
            <v>0</v>
          </cell>
          <cell r="L272">
            <v>0</v>
          </cell>
          <cell r="M272">
            <v>0</v>
          </cell>
          <cell r="N272">
            <v>0</v>
          </cell>
          <cell r="O272">
            <v>0</v>
          </cell>
          <cell r="P272">
            <v>0</v>
          </cell>
          <cell r="Q272">
            <v>0</v>
          </cell>
          <cell r="R272">
            <v>0</v>
          </cell>
          <cell r="U272">
            <v>0</v>
          </cell>
          <cell r="X272" t="str">
            <v>Buildout</v>
          </cell>
        </row>
        <row r="273">
          <cell r="B273">
            <v>805</v>
          </cell>
          <cell r="C273">
            <v>0</v>
          </cell>
          <cell r="D273">
            <v>0</v>
          </cell>
          <cell r="E273">
            <v>0</v>
          </cell>
          <cell r="F273">
            <v>0</v>
          </cell>
          <cell r="G273">
            <v>0</v>
          </cell>
          <cell r="H273" t="str">
            <v>Calgary</v>
          </cell>
          <cell r="I273" t="str">
            <v>City</v>
          </cell>
          <cell r="J273">
            <v>2122.0000000199998</v>
          </cell>
          <cell r="K273">
            <v>2137.6985996399999</v>
          </cell>
          <cell r="L273">
            <v>2151.4709358</v>
          </cell>
          <cell r="M273">
            <v>2153.0760802999998</v>
          </cell>
          <cell r="N273">
            <v>2139.0796756999998</v>
          </cell>
          <cell r="O273">
            <v>2054.40831222</v>
          </cell>
          <cell r="P273">
            <v>1903.4691067799999</v>
          </cell>
          <cell r="Q273">
            <v>1760.4793321499999</v>
          </cell>
          <cell r="R273">
            <v>1681.5746027499999</v>
          </cell>
          <cell r="U273">
            <v>0</v>
          </cell>
          <cell r="X273" t="str">
            <v>Buildout</v>
          </cell>
        </row>
        <row r="274">
          <cell r="B274">
            <v>806</v>
          </cell>
          <cell r="C274">
            <v>0</v>
          </cell>
          <cell r="D274">
            <v>0</v>
          </cell>
          <cell r="E274">
            <v>0</v>
          </cell>
          <cell r="F274">
            <v>0</v>
          </cell>
          <cell r="G274">
            <v>0</v>
          </cell>
          <cell r="H274" t="str">
            <v>Calgary</v>
          </cell>
          <cell r="I274" t="str">
            <v>City</v>
          </cell>
          <cell r="J274">
            <v>1943.00000002</v>
          </cell>
          <cell r="K274">
            <v>2009.98403188</v>
          </cell>
          <cell r="L274">
            <v>2022.93355425</v>
          </cell>
          <cell r="M274">
            <v>2024.4428010300001</v>
          </cell>
          <cell r="N274">
            <v>2011.2825968</v>
          </cell>
          <cell r="O274">
            <v>1931.6698348699999</v>
          </cell>
          <cell r="P274">
            <v>1789.7483341</v>
          </cell>
          <cell r="Q274">
            <v>1655.30133402</v>
          </cell>
          <cell r="R274">
            <v>1581.1106851300001</v>
          </cell>
          <cell r="U274">
            <v>0</v>
          </cell>
          <cell r="X274" t="str">
            <v>Buildout</v>
          </cell>
        </row>
        <row r="275">
          <cell r="B275">
            <v>807</v>
          </cell>
          <cell r="C275">
            <v>0</v>
          </cell>
          <cell r="D275">
            <v>0</v>
          </cell>
          <cell r="E275">
            <v>0</v>
          </cell>
          <cell r="F275">
            <v>0</v>
          </cell>
          <cell r="G275">
            <v>0</v>
          </cell>
          <cell r="H275" t="str">
            <v>Calgary</v>
          </cell>
          <cell r="I275" t="str">
            <v>City</v>
          </cell>
          <cell r="J275">
            <v>2188</v>
          </cell>
          <cell r="K275">
            <v>2219.80082189</v>
          </cell>
          <cell r="L275">
            <v>2234.1021098299998</v>
          </cell>
          <cell r="M275">
            <v>2235.7689028700001</v>
          </cell>
          <cell r="N275">
            <v>2221.2349407900001</v>
          </cell>
          <cell r="O275">
            <v>2133.3116190300002</v>
          </cell>
          <cell r="P275">
            <v>1976.5753177900001</v>
          </cell>
          <cell r="Q275">
            <v>1828.0937597</v>
          </cell>
          <cell r="R275">
            <v>1746.1585499600001</v>
          </cell>
          <cell r="U275">
            <v>0</v>
          </cell>
          <cell r="X275" t="str">
            <v>Buildout</v>
          </cell>
        </row>
        <row r="276">
          <cell r="B276">
            <v>808</v>
          </cell>
          <cell r="C276">
            <v>0</v>
          </cell>
          <cell r="D276">
            <v>0</v>
          </cell>
          <cell r="E276">
            <v>0</v>
          </cell>
          <cell r="F276">
            <v>0</v>
          </cell>
          <cell r="G276">
            <v>0</v>
          </cell>
          <cell r="H276" t="str">
            <v>Calgary</v>
          </cell>
          <cell r="I276" t="str">
            <v>City</v>
          </cell>
          <cell r="J276">
            <v>2639.9999999900001</v>
          </cell>
          <cell r="K276">
            <v>2724.5774471999998</v>
          </cell>
          <cell r="L276">
            <v>2742.1308089499998</v>
          </cell>
          <cell r="M276">
            <v>2744.1766263099998</v>
          </cell>
          <cell r="N276">
            <v>2726.3376811500002</v>
          </cell>
          <cell r="O276">
            <v>2618.4208365999998</v>
          </cell>
          <cell r="P276">
            <v>2426.0431294800001</v>
          </cell>
          <cell r="Q276">
            <v>2243.79727172</v>
          </cell>
          <cell r="R276">
            <v>2143.2302196599999</v>
          </cell>
          <cell r="U276">
            <v>0</v>
          </cell>
          <cell r="X276" t="str">
            <v>Buildout</v>
          </cell>
        </row>
        <row r="277">
          <cell r="B277">
            <v>809</v>
          </cell>
          <cell r="C277">
            <v>0</v>
          </cell>
          <cell r="D277">
            <v>0</v>
          </cell>
          <cell r="E277">
            <v>0</v>
          </cell>
          <cell r="F277">
            <v>0</v>
          </cell>
          <cell r="G277">
            <v>0</v>
          </cell>
          <cell r="H277" t="str">
            <v>Calgary</v>
          </cell>
          <cell r="I277" t="str">
            <v>City</v>
          </cell>
          <cell r="J277">
            <v>2280.9999999699999</v>
          </cell>
          <cell r="K277">
            <v>2315.0799439500001</v>
          </cell>
          <cell r="L277">
            <v>2329.9950770400001</v>
          </cell>
          <cell r="M277">
            <v>2331.7334126300002</v>
          </cell>
          <cell r="N277">
            <v>2316.5756181900001</v>
          </cell>
          <cell r="O277">
            <v>2224.87841815</v>
          </cell>
          <cell r="P277">
            <v>2061.4146221000001</v>
          </cell>
          <cell r="Q277">
            <v>1906.55988239</v>
          </cell>
          <cell r="R277">
            <v>1821.1078186499999</v>
          </cell>
          <cell r="U277">
            <v>0</v>
          </cell>
          <cell r="X277" t="str">
            <v>Buildout</v>
          </cell>
        </row>
        <row r="278">
          <cell r="B278">
            <v>810</v>
          </cell>
          <cell r="C278">
            <v>0</v>
          </cell>
          <cell r="D278">
            <v>0</v>
          </cell>
          <cell r="E278">
            <v>0</v>
          </cell>
          <cell r="F278">
            <v>0</v>
          </cell>
          <cell r="G278">
            <v>0</v>
          </cell>
          <cell r="H278" t="str">
            <v>Calgary</v>
          </cell>
          <cell r="I278" t="str">
            <v>City</v>
          </cell>
          <cell r="J278">
            <v>790.00000000399996</v>
          </cell>
          <cell r="K278">
            <v>802.777283625</v>
          </cell>
          <cell r="L278">
            <v>807.94925626700001</v>
          </cell>
          <cell r="M278">
            <v>808.55204162400003</v>
          </cell>
          <cell r="N278">
            <v>803.29592372599996</v>
          </cell>
          <cell r="O278">
            <v>771.49899636199996</v>
          </cell>
          <cell r="P278">
            <v>714.81627914000001</v>
          </cell>
          <cell r="Q278">
            <v>661.11883870999998</v>
          </cell>
          <cell r="R278">
            <v>631.48747514499996</v>
          </cell>
          <cell r="U278">
            <v>0</v>
          </cell>
          <cell r="X278" t="str">
            <v>Buildout</v>
          </cell>
        </row>
        <row r="279">
          <cell r="B279">
            <v>811</v>
          </cell>
          <cell r="C279">
            <v>0</v>
          </cell>
          <cell r="D279">
            <v>0</v>
          </cell>
          <cell r="E279">
            <v>0</v>
          </cell>
          <cell r="F279">
            <v>0</v>
          </cell>
          <cell r="G279">
            <v>0</v>
          </cell>
          <cell r="H279" t="str">
            <v>Calgary</v>
          </cell>
          <cell r="I279" t="str">
            <v>City</v>
          </cell>
          <cell r="J279">
            <v>937.99999999600004</v>
          </cell>
          <cell r="K279">
            <v>924.410205142</v>
          </cell>
          <cell r="L279">
            <v>930.36580983199997</v>
          </cell>
          <cell r="M279">
            <v>931.05992622099996</v>
          </cell>
          <cell r="N279">
            <v>925.00742679899997</v>
          </cell>
          <cell r="O279">
            <v>888.392782926</v>
          </cell>
          <cell r="P279">
            <v>823.12177495399999</v>
          </cell>
          <cell r="Q279">
            <v>761.288358926</v>
          </cell>
          <cell r="R279">
            <v>727.16739496000002</v>
          </cell>
          <cell r="U279">
            <v>0</v>
          </cell>
          <cell r="X279" t="str">
            <v>Buildout</v>
          </cell>
        </row>
        <row r="280">
          <cell r="B280">
            <v>812</v>
          </cell>
          <cell r="C280">
            <v>0</v>
          </cell>
          <cell r="D280">
            <v>0</v>
          </cell>
          <cell r="E280">
            <v>0</v>
          </cell>
          <cell r="F280">
            <v>0</v>
          </cell>
          <cell r="G280">
            <v>0</v>
          </cell>
          <cell r="H280" t="str">
            <v>Calgary</v>
          </cell>
          <cell r="I280" t="str">
            <v>City</v>
          </cell>
          <cell r="J280">
            <v>43.000000004</v>
          </cell>
          <cell r="K280">
            <v>39.530699579199997</v>
          </cell>
          <cell r="L280">
            <v>39.785380044599997</v>
          </cell>
          <cell r="M280">
            <v>39.815062649300003</v>
          </cell>
          <cell r="N280">
            <v>39.556238667099997</v>
          </cell>
          <cell r="O280">
            <v>37.990480941900003</v>
          </cell>
          <cell r="P280">
            <v>37.141055229800003</v>
          </cell>
          <cell r="Q280">
            <v>39.169148524699999</v>
          </cell>
          <cell r="R280">
            <v>40.723408695099998</v>
          </cell>
          <cell r="U280">
            <v>0</v>
          </cell>
          <cell r="X280" t="str">
            <v>Buildout</v>
          </cell>
        </row>
        <row r="281">
          <cell r="B281">
            <v>813</v>
          </cell>
          <cell r="C281">
            <v>0</v>
          </cell>
          <cell r="D281">
            <v>0</v>
          </cell>
          <cell r="E281">
            <v>0</v>
          </cell>
          <cell r="F281">
            <v>0</v>
          </cell>
          <cell r="G281">
            <v>0</v>
          </cell>
          <cell r="H281" t="str">
            <v>Calgary</v>
          </cell>
          <cell r="I281" t="str">
            <v>City</v>
          </cell>
          <cell r="J281">
            <v>267.99999999900001</v>
          </cell>
          <cell r="K281">
            <v>266.57882023899998</v>
          </cell>
          <cell r="L281">
            <v>268.29628095599998</v>
          </cell>
          <cell r="M281">
            <v>268.49644847899998</v>
          </cell>
          <cell r="N281">
            <v>266.75104585600002</v>
          </cell>
          <cell r="O281">
            <v>256.19221798199999</v>
          </cell>
          <cell r="P281">
            <v>237.36954820899999</v>
          </cell>
          <cell r="Q281">
            <v>219.538201305</v>
          </cell>
          <cell r="R281">
            <v>209.69849346500001</v>
          </cell>
          <cell r="U281">
            <v>0</v>
          </cell>
          <cell r="X281" t="str">
            <v>Buildout</v>
          </cell>
        </row>
        <row r="282">
          <cell r="B282">
            <v>814</v>
          </cell>
          <cell r="C282">
            <v>0</v>
          </cell>
          <cell r="D282">
            <v>0</v>
          </cell>
          <cell r="E282">
            <v>0</v>
          </cell>
          <cell r="F282">
            <v>0</v>
          </cell>
          <cell r="G282">
            <v>0</v>
          </cell>
          <cell r="H282" t="str">
            <v>Calgary</v>
          </cell>
          <cell r="I282" t="str">
            <v>City</v>
          </cell>
          <cell r="J282">
            <v>0</v>
          </cell>
          <cell r="K282">
            <v>0</v>
          </cell>
          <cell r="L282">
            <v>0</v>
          </cell>
          <cell r="M282">
            <v>0</v>
          </cell>
          <cell r="N282">
            <v>0</v>
          </cell>
          <cell r="O282">
            <v>0</v>
          </cell>
          <cell r="P282">
            <v>0</v>
          </cell>
          <cell r="Q282">
            <v>0</v>
          </cell>
          <cell r="R282">
            <v>0</v>
          </cell>
          <cell r="U282">
            <v>0</v>
          </cell>
          <cell r="X282" t="str">
            <v>Buildout</v>
          </cell>
        </row>
        <row r="283">
          <cell r="B283">
            <v>815</v>
          </cell>
          <cell r="C283">
            <v>0</v>
          </cell>
          <cell r="D283">
            <v>0</v>
          </cell>
          <cell r="E283">
            <v>0</v>
          </cell>
          <cell r="F283">
            <v>0</v>
          </cell>
          <cell r="G283">
            <v>0</v>
          </cell>
          <cell r="H283" t="str">
            <v>Calgary</v>
          </cell>
          <cell r="I283" t="str">
            <v>City</v>
          </cell>
          <cell r="J283">
            <v>0</v>
          </cell>
          <cell r="K283">
            <v>0</v>
          </cell>
          <cell r="L283">
            <v>0</v>
          </cell>
          <cell r="M283">
            <v>0</v>
          </cell>
          <cell r="N283">
            <v>0</v>
          </cell>
          <cell r="O283">
            <v>0</v>
          </cell>
          <cell r="P283">
            <v>0</v>
          </cell>
          <cell r="Q283">
            <v>0</v>
          </cell>
          <cell r="R283">
            <v>0</v>
          </cell>
          <cell r="U283">
            <v>0</v>
          </cell>
          <cell r="X283" t="str">
            <v>Buildout</v>
          </cell>
        </row>
        <row r="284">
          <cell r="B284">
            <v>816</v>
          </cell>
          <cell r="C284">
            <v>0</v>
          </cell>
          <cell r="D284">
            <v>0</v>
          </cell>
          <cell r="E284">
            <v>0</v>
          </cell>
          <cell r="F284">
            <v>0</v>
          </cell>
          <cell r="G284">
            <v>0</v>
          </cell>
          <cell r="H284" t="str">
            <v>Calgary</v>
          </cell>
          <cell r="I284" t="str">
            <v>City</v>
          </cell>
          <cell r="J284">
            <v>2195.9999999699999</v>
          </cell>
          <cell r="K284">
            <v>2444.8217271799999</v>
          </cell>
          <cell r="L284">
            <v>2460.5727346799999</v>
          </cell>
          <cell r="M284">
            <v>2462.4084902</v>
          </cell>
          <cell r="N284">
            <v>2446.4012222000001</v>
          </cell>
          <cell r="O284">
            <v>2349.56512484</v>
          </cell>
          <cell r="P284">
            <v>2176.94048548</v>
          </cell>
          <cell r="Q284">
            <v>2013.4073717399999</v>
          </cell>
          <cell r="R284">
            <v>1923.166401</v>
          </cell>
          <cell r="U284">
            <v>0</v>
          </cell>
          <cell r="X284" t="str">
            <v>Buildout</v>
          </cell>
        </row>
        <row r="285">
          <cell r="B285">
            <v>817</v>
          </cell>
          <cell r="C285">
            <v>0</v>
          </cell>
          <cell r="D285">
            <v>0</v>
          </cell>
          <cell r="E285">
            <v>0</v>
          </cell>
          <cell r="F285">
            <v>0</v>
          </cell>
          <cell r="G285">
            <v>0</v>
          </cell>
          <cell r="H285" t="str">
            <v>Calgary</v>
          </cell>
          <cell r="I285" t="str">
            <v>City</v>
          </cell>
          <cell r="J285">
            <v>1099</v>
          </cell>
          <cell r="K285">
            <v>1061.2472422400001</v>
          </cell>
          <cell r="L285">
            <v>1068.0844333800001</v>
          </cell>
          <cell r="M285">
            <v>1068.88129753</v>
          </cell>
          <cell r="N285">
            <v>1061.9328691400001</v>
          </cell>
          <cell r="O285">
            <v>1019.8982946899999</v>
          </cell>
          <cell r="P285">
            <v>944.96546019499999</v>
          </cell>
          <cell r="Q285">
            <v>873.97907145399995</v>
          </cell>
          <cell r="R285">
            <v>834.80730679500004</v>
          </cell>
          <cell r="U285">
            <v>0</v>
          </cell>
          <cell r="X285" t="str">
            <v>Buildout</v>
          </cell>
        </row>
        <row r="286">
          <cell r="B286">
            <v>818</v>
          </cell>
          <cell r="C286">
            <v>0</v>
          </cell>
          <cell r="D286">
            <v>0</v>
          </cell>
          <cell r="E286">
            <v>0</v>
          </cell>
          <cell r="F286">
            <v>0</v>
          </cell>
          <cell r="G286">
            <v>0</v>
          </cell>
          <cell r="H286" t="str">
            <v>Calgary</v>
          </cell>
          <cell r="I286" t="str">
            <v>City</v>
          </cell>
          <cell r="J286">
            <v>581</v>
          </cell>
          <cell r="K286">
            <v>601.06935511699999</v>
          </cell>
          <cell r="L286">
            <v>604.94180434299994</v>
          </cell>
          <cell r="M286">
            <v>605.39313218799998</v>
          </cell>
          <cell r="N286">
            <v>601.45768018599995</v>
          </cell>
          <cell r="O286">
            <v>577.650132171</v>
          </cell>
          <cell r="P286">
            <v>535.20966329999999</v>
          </cell>
          <cell r="Q286">
            <v>495.00438287399999</v>
          </cell>
          <cell r="R286">
            <v>472.81827348600001</v>
          </cell>
          <cell r="U286">
            <v>0</v>
          </cell>
          <cell r="X286" t="str">
            <v>Buildout</v>
          </cell>
        </row>
        <row r="287">
          <cell r="B287">
            <v>819</v>
          </cell>
          <cell r="C287">
            <v>0</v>
          </cell>
          <cell r="D287">
            <v>0</v>
          </cell>
          <cell r="E287">
            <v>0</v>
          </cell>
          <cell r="F287">
            <v>0</v>
          </cell>
          <cell r="G287">
            <v>0</v>
          </cell>
          <cell r="H287" t="str">
            <v>Calgary</v>
          </cell>
          <cell r="I287" t="str">
            <v>City</v>
          </cell>
          <cell r="J287">
            <v>1204</v>
          </cell>
          <cell r="K287">
            <v>1277.1456781899999</v>
          </cell>
          <cell r="L287">
            <v>1285.37381626</v>
          </cell>
          <cell r="M287">
            <v>1286.33279285</v>
          </cell>
          <cell r="N287">
            <v>1277.9707870699999</v>
          </cell>
          <cell r="O287">
            <v>1227.3847660199999</v>
          </cell>
          <cell r="P287">
            <v>1137.2077154999999</v>
          </cell>
          <cell r="Q287">
            <v>1051.77996938</v>
          </cell>
          <cell r="R287">
            <v>1004.63916373</v>
          </cell>
          <cell r="U287">
            <v>0</v>
          </cell>
          <cell r="X287" t="str">
            <v>Buildout</v>
          </cell>
        </row>
        <row r="288">
          <cell r="B288">
            <v>820</v>
          </cell>
          <cell r="C288">
            <v>0</v>
          </cell>
          <cell r="D288">
            <v>0</v>
          </cell>
          <cell r="E288">
            <v>0</v>
          </cell>
          <cell r="F288">
            <v>0</v>
          </cell>
          <cell r="G288">
            <v>0</v>
          </cell>
          <cell r="H288" t="str">
            <v>Calgary</v>
          </cell>
          <cell r="I288" t="str">
            <v>City</v>
          </cell>
          <cell r="J288">
            <v>2814.9999999800002</v>
          </cell>
          <cell r="K288">
            <v>2821.8837848799999</v>
          </cell>
          <cell r="L288">
            <v>2840.0640525399999</v>
          </cell>
          <cell r="M288">
            <v>2842.1829348000001</v>
          </cell>
          <cell r="N288">
            <v>2823.7068843699999</v>
          </cell>
          <cell r="O288">
            <v>2711.9358665599998</v>
          </cell>
          <cell r="P288">
            <v>2512.68752688</v>
          </cell>
          <cell r="Q288">
            <v>2323.9328882300001</v>
          </cell>
          <cell r="R288">
            <v>2219.7741555399998</v>
          </cell>
          <cell r="U288">
            <v>0</v>
          </cell>
          <cell r="X288" t="str">
            <v>Buildout</v>
          </cell>
        </row>
        <row r="289">
          <cell r="B289">
            <v>821</v>
          </cell>
          <cell r="C289">
            <v>0</v>
          </cell>
          <cell r="D289">
            <v>0</v>
          </cell>
          <cell r="E289">
            <v>0</v>
          </cell>
          <cell r="F289">
            <v>0</v>
          </cell>
          <cell r="G289">
            <v>0</v>
          </cell>
          <cell r="H289" t="str">
            <v>Calgary</v>
          </cell>
          <cell r="I289" t="str">
            <v>City</v>
          </cell>
          <cell r="J289">
            <v>1107</v>
          </cell>
          <cell r="K289">
            <v>1102.80515728</v>
          </cell>
          <cell r="L289">
            <v>1109.9100895199999</v>
          </cell>
          <cell r="M289">
            <v>1110.73815848</v>
          </cell>
          <cell r="N289">
            <v>1103.5176330199999</v>
          </cell>
          <cell r="O289">
            <v>1059.83700544</v>
          </cell>
          <cell r="P289">
            <v>981.96983837599998</v>
          </cell>
          <cell r="Q289">
            <v>908.20365792899997</v>
          </cell>
          <cell r="R289">
            <v>867.49794638699996</v>
          </cell>
          <cell r="U289">
            <v>0</v>
          </cell>
          <cell r="X289" t="str">
            <v>Buildout</v>
          </cell>
        </row>
        <row r="290">
          <cell r="B290">
            <v>822</v>
          </cell>
          <cell r="C290">
            <v>0</v>
          </cell>
          <cell r="D290">
            <v>0</v>
          </cell>
          <cell r="E290">
            <v>0</v>
          </cell>
          <cell r="F290">
            <v>0</v>
          </cell>
          <cell r="G290">
            <v>0</v>
          </cell>
          <cell r="H290" t="str">
            <v>Calgary</v>
          </cell>
          <cell r="I290" t="str">
            <v>City</v>
          </cell>
          <cell r="J290">
            <v>1970.9999999199999</v>
          </cell>
          <cell r="K290">
            <v>1959.30364775</v>
          </cell>
          <cell r="L290">
            <v>1971.9266566199999</v>
          </cell>
          <cell r="M290">
            <v>1973.39784869</v>
          </cell>
          <cell r="N290">
            <v>1960.56947008</v>
          </cell>
          <cell r="O290">
            <v>1882.9640904</v>
          </cell>
          <cell r="P290">
            <v>1744.6210445500001</v>
          </cell>
          <cell r="Q290">
            <v>1613.56403458</v>
          </cell>
          <cell r="R290">
            <v>1541.2440527000001</v>
          </cell>
          <cell r="U290">
            <v>0</v>
          </cell>
          <cell r="X290" t="str">
            <v>Buildout</v>
          </cell>
        </row>
        <row r="291">
          <cell r="B291">
            <v>823</v>
          </cell>
          <cell r="C291">
            <v>0</v>
          </cell>
          <cell r="D291">
            <v>0</v>
          </cell>
          <cell r="E291">
            <v>0</v>
          </cell>
          <cell r="F291">
            <v>0</v>
          </cell>
          <cell r="G291">
            <v>0</v>
          </cell>
          <cell r="H291" t="str">
            <v>Calgary</v>
          </cell>
          <cell r="I291" t="str">
            <v>City</v>
          </cell>
          <cell r="J291">
            <v>1161</v>
          </cell>
          <cell r="K291">
            <v>1144.3630720599999</v>
          </cell>
          <cell r="L291">
            <v>1151.7357451299999</v>
          </cell>
          <cell r="M291">
            <v>1152.5950188300001</v>
          </cell>
          <cell r="N291">
            <v>1145.10239647</v>
          </cell>
          <cell r="O291">
            <v>1099.77571616</v>
          </cell>
          <cell r="P291">
            <v>1018.97421654</v>
          </cell>
          <cell r="Q291">
            <v>942.428244339</v>
          </cell>
          <cell r="R291">
            <v>900.18858608599999</v>
          </cell>
          <cell r="U291">
            <v>0</v>
          </cell>
          <cell r="X291" t="str">
            <v>Buildout</v>
          </cell>
        </row>
        <row r="292">
          <cell r="B292">
            <v>824</v>
          </cell>
          <cell r="C292">
            <v>0</v>
          </cell>
          <cell r="D292">
            <v>0</v>
          </cell>
          <cell r="E292">
            <v>0</v>
          </cell>
          <cell r="F292">
            <v>0</v>
          </cell>
          <cell r="G292">
            <v>0</v>
          </cell>
          <cell r="H292" t="str">
            <v>Calgary</v>
          </cell>
          <cell r="I292" t="str">
            <v>City</v>
          </cell>
          <cell r="J292">
            <v>1991.0000000299999</v>
          </cell>
          <cell r="K292">
            <v>2086.0046078300002</v>
          </cell>
          <cell r="L292">
            <v>2099.44390015</v>
          </cell>
          <cell r="M292">
            <v>2101.0102287700001</v>
          </cell>
          <cell r="N292">
            <v>2087.3522861000001</v>
          </cell>
          <cell r="O292">
            <v>2004.72845147</v>
          </cell>
          <cell r="P292">
            <v>1857.43926895</v>
          </cell>
          <cell r="Q292">
            <v>1717.9072836099999</v>
          </cell>
          <cell r="R292">
            <v>1640.9106343000001</v>
          </cell>
          <cell r="U292">
            <v>0</v>
          </cell>
          <cell r="X292" t="str">
            <v>Buildout</v>
          </cell>
        </row>
        <row r="293">
          <cell r="B293">
            <v>825</v>
          </cell>
          <cell r="C293">
            <v>0</v>
          </cell>
          <cell r="D293">
            <v>0</v>
          </cell>
          <cell r="E293">
            <v>0</v>
          </cell>
          <cell r="F293">
            <v>0</v>
          </cell>
          <cell r="G293">
            <v>0</v>
          </cell>
          <cell r="H293" t="str">
            <v>Calgary</v>
          </cell>
          <cell r="I293" t="str">
            <v>City</v>
          </cell>
          <cell r="J293">
            <v>0</v>
          </cell>
          <cell r="K293">
            <v>0</v>
          </cell>
          <cell r="L293">
            <v>0</v>
          </cell>
          <cell r="M293">
            <v>0</v>
          </cell>
          <cell r="N293">
            <v>0</v>
          </cell>
          <cell r="O293">
            <v>0</v>
          </cell>
          <cell r="P293">
            <v>0</v>
          </cell>
          <cell r="Q293">
            <v>0</v>
          </cell>
          <cell r="R293">
            <v>0</v>
          </cell>
          <cell r="U293">
            <v>0</v>
          </cell>
          <cell r="X293" t="str">
            <v>Buildout</v>
          </cell>
        </row>
        <row r="294">
          <cell r="B294">
            <v>826</v>
          </cell>
          <cell r="C294">
            <v>0</v>
          </cell>
          <cell r="D294">
            <v>0</v>
          </cell>
          <cell r="E294">
            <v>0</v>
          </cell>
          <cell r="F294">
            <v>0</v>
          </cell>
          <cell r="G294">
            <v>0</v>
          </cell>
          <cell r="H294" t="str">
            <v>Calgary</v>
          </cell>
          <cell r="I294" t="str">
            <v>City</v>
          </cell>
          <cell r="J294">
            <v>1331</v>
          </cell>
          <cell r="K294">
            <v>1366.3431544299999</v>
          </cell>
          <cell r="L294">
            <v>1375.14595635</v>
          </cell>
          <cell r="M294">
            <v>1376.1719092400001</v>
          </cell>
          <cell r="N294">
            <v>1367.2258904600001</v>
          </cell>
          <cell r="O294">
            <v>1313.10687775</v>
          </cell>
          <cell r="P294">
            <v>1216.631748</v>
          </cell>
          <cell r="Q294">
            <v>1125.2376199099999</v>
          </cell>
          <cell r="R294">
            <v>1074.8044405999999</v>
          </cell>
          <cell r="U294">
            <v>0</v>
          </cell>
          <cell r="X294" t="str">
            <v>Buildout</v>
          </cell>
        </row>
        <row r="295">
          <cell r="B295">
            <v>827</v>
          </cell>
          <cell r="C295">
            <v>0</v>
          </cell>
          <cell r="D295">
            <v>0</v>
          </cell>
          <cell r="E295">
            <v>0</v>
          </cell>
          <cell r="F295">
            <v>0</v>
          </cell>
          <cell r="G295">
            <v>0</v>
          </cell>
          <cell r="H295" t="str">
            <v>Calgary</v>
          </cell>
          <cell r="I295" t="str">
            <v>City</v>
          </cell>
          <cell r="J295">
            <v>1393.99999998</v>
          </cell>
          <cell r="K295">
            <v>1486.9624684299999</v>
          </cell>
          <cell r="L295">
            <v>1496.5423723900001</v>
          </cell>
          <cell r="M295">
            <v>1497.65889556</v>
          </cell>
          <cell r="N295">
            <v>1487.9231319999999</v>
          </cell>
          <cell r="O295">
            <v>1429.02655063</v>
          </cell>
          <cell r="P295">
            <v>1324.0346994399999</v>
          </cell>
          <cell r="Q295">
            <v>1224.57239551</v>
          </cell>
          <cell r="R295">
            <v>1169.68702904</v>
          </cell>
          <cell r="U295">
            <v>0</v>
          </cell>
          <cell r="X295" t="str">
            <v>Buildout</v>
          </cell>
        </row>
        <row r="296">
          <cell r="B296">
            <v>828</v>
          </cell>
          <cell r="C296">
            <v>0</v>
          </cell>
          <cell r="D296">
            <v>0</v>
          </cell>
          <cell r="E296">
            <v>0</v>
          </cell>
          <cell r="F296">
            <v>0</v>
          </cell>
          <cell r="G296">
            <v>0</v>
          </cell>
          <cell r="H296" t="str">
            <v>Calgary</v>
          </cell>
          <cell r="I296" t="str">
            <v>City</v>
          </cell>
          <cell r="J296">
            <v>0</v>
          </cell>
          <cell r="K296">
            <v>0</v>
          </cell>
          <cell r="L296">
            <v>0</v>
          </cell>
          <cell r="M296">
            <v>0</v>
          </cell>
          <cell r="N296">
            <v>0</v>
          </cell>
          <cell r="O296">
            <v>0</v>
          </cell>
          <cell r="P296">
            <v>0</v>
          </cell>
          <cell r="Q296">
            <v>0</v>
          </cell>
          <cell r="R296">
            <v>0</v>
          </cell>
          <cell r="U296">
            <v>0</v>
          </cell>
          <cell r="X296" t="str">
            <v>Buildout</v>
          </cell>
        </row>
        <row r="297">
          <cell r="B297">
            <v>829</v>
          </cell>
          <cell r="C297">
            <v>0</v>
          </cell>
          <cell r="D297">
            <v>0</v>
          </cell>
          <cell r="E297">
            <v>0</v>
          </cell>
          <cell r="F297">
            <v>0</v>
          </cell>
          <cell r="G297">
            <v>0</v>
          </cell>
          <cell r="H297" t="str">
            <v>Calgary</v>
          </cell>
          <cell r="I297" t="str">
            <v>City</v>
          </cell>
          <cell r="J297">
            <v>1954.0000000299999</v>
          </cell>
          <cell r="K297">
            <v>2029.2425779099999</v>
          </cell>
          <cell r="L297">
            <v>2042.3161754800001</v>
          </cell>
          <cell r="M297">
            <v>2043.8398831899999</v>
          </cell>
          <cell r="N297">
            <v>2030.5535855099999</v>
          </cell>
          <cell r="O297">
            <v>1950.17801904</v>
          </cell>
          <cell r="P297">
            <v>1806.8967056399999</v>
          </cell>
          <cell r="Q297">
            <v>1671.1615094199999</v>
          </cell>
          <cell r="R297">
            <v>1596.2600072499999</v>
          </cell>
          <cell r="U297">
            <v>0</v>
          </cell>
          <cell r="X297" t="str">
            <v>Buildout</v>
          </cell>
        </row>
        <row r="298">
          <cell r="B298">
            <v>830</v>
          </cell>
          <cell r="C298">
            <v>0</v>
          </cell>
          <cell r="D298">
            <v>0</v>
          </cell>
          <cell r="E298">
            <v>0</v>
          </cell>
          <cell r="F298">
            <v>0</v>
          </cell>
          <cell r="G298">
            <v>0</v>
          </cell>
          <cell r="H298" t="str">
            <v>Calgary</v>
          </cell>
          <cell r="I298" t="str">
            <v>City</v>
          </cell>
          <cell r="J298">
            <v>645.00000000700004</v>
          </cell>
          <cell r="K298">
            <v>761.219368745</v>
          </cell>
          <cell r="L298">
            <v>766.123600528</v>
          </cell>
          <cell r="M298">
            <v>766.69518126900005</v>
          </cell>
          <cell r="N298">
            <v>761.71116051299998</v>
          </cell>
          <cell r="O298">
            <v>731.56028632000005</v>
          </cell>
          <cell r="P298">
            <v>677.811902121</v>
          </cell>
          <cell r="Q298">
            <v>626.89425391999998</v>
          </cell>
          <cell r="R298">
            <v>598.79683723699998</v>
          </cell>
          <cell r="U298">
            <v>0</v>
          </cell>
          <cell r="X298" t="str">
            <v>Buildout</v>
          </cell>
        </row>
        <row r="299">
          <cell r="B299">
            <v>831</v>
          </cell>
          <cell r="C299">
            <v>0</v>
          </cell>
          <cell r="D299">
            <v>0</v>
          </cell>
          <cell r="E299">
            <v>0</v>
          </cell>
          <cell r="F299">
            <v>0</v>
          </cell>
          <cell r="G299">
            <v>0</v>
          </cell>
          <cell r="H299" t="str">
            <v>Calgary</v>
          </cell>
          <cell r="I299" t="str">
            <v>City</v>
          </cell>
          <cell r="J299">
            <v>0</v>
          </cell>
          <cell r="K299">
            <v>0</v>
          </cell>
          <cell r="L299">
            <v>0</v>
          </cell>
          <cell r="M299">
            <v>0</v>
          </cell>
          <cell r="N299">
            <v>0</v>
          </cell>
          <cell r="O299">
            <v>0</v>
          </cell>
          <cell r="P299">
            <v>0</v>
          </cell>
          <cell r="Q299">
            <v>0</v>
          </cell>
          <cell r="R299">
            <v>0</v>
          </cell>
          <cell r="U299">
            <v>0</v>
          </cell>
          <cell r="X299" t="str">
            <v>Buildout</v>
          </cell>
        </row>
        <row r="300">
          <cell r="B300">
            <v>832</v>
          </cell>
          <cell r="C300">
            <v>0</v>
          </cell>
          <cell r="D300">
            <v>0</v>
          </cell>
          <cell r="E300">
            <v>0</v>
          </cell>
          <cell r="F300">
            <v>0</v>
          </cell>
          <cell r="G300">
            <v>0</v>
          </cell>
          <cell r="H300" t="str">
            <v>Calgary</v>
          </cell>
          <cell r="I300" t="str">
            <v>City</v>
          </cell>
          <cell r="J300">
            <v>0</v>
          </cell>
          <cell r="K300">
            <v>0</v>
          </cell>
          <cell r="L300">
            <v>0</v>
          </cell>
          <cell r="M300">
            <v>0</v>
          </cell>
          <cell r="N300">
            <v>0</v>
          </cell>
          <cell r="O300">
            <v>0</v>
          </cell>
          <cell r="P300">
            <v>0</v>
          </cell>
          <cell r="Q300">
            <v>0</v>
          </cell>
          <cell r="R300">
            <v>0</v>
          </cell>
          <cell r="U300">
            <v>0</v>
          </cell>
          <cell r="X300" t="str">
            <v>Buildout</v>
          </cell>
        </row>
        <row r="301">
          <cell r="B301">
            <v>901</v>
          </cell>
          <cell r="C301">
            <v>0</v>
          </cell>
          <cell r="D301">
            <v>0</v>
          </cell>
          <cell r="E301">
            <v>0</v>
          </cell>
          <cell r="F301">
            <v>0</v>
          </cell>
          <cell r="G301">
            <v>0</v>
          </cell>
          <cell r="H301" t="str">
            <v>Calgary</v>
          </cell>
          <cell r="I301" t="str">
            <v>City</v>
          </cell>
          <cell r="J301">
            <v>1373</v>
          </cell>
          <cell r="K301">
            <v>1368.37036962</v>
          </cell>
          <cell r="L301">
            <v>1377.186232</v>
          </cell>
          <cell r="M301">
            <v>1378.21370705</v>
          </cell>
          <cell r="N301">
            <v>1369.2544152200001</v>
          </cell>
          <cell r="O301">
            <v>1315.0551072000001</v>
          </cell>
          <cell r="P301">
            <v>1218.43683925</v>
          </cell>
          <cell r="Q301">
            <v>1126.90711141</v>
          </cell>
          <cell r="R301">
            <v>1076.39910532</v>
          </cell>
          <cell r="U301">
            <v>0</v>
          </cell>
          <cell r="X301" t="str">
            <v>Buildout</v>
          </cell>
        </row>
        <row r="302">
          <cell r="B302">
            <v>902</v>
          </cell>
          <cell r="C302">
            <v>0</v>
          </cell>
          <cell r="D302">
            <v>0</v>
          </cell>
          <cell r="E302">
            <v>0</v>
          </cell>
          <cell r="F302">
            <v>0</v>
          </cell>
          <cell r="G302">
            <v>0</v>
          </cell>
          <cell r="H302" t="str">
            <v>Calgary</v>
          </cell>
          <cell r="I302" t="str">
            <v>City</v>
          </cell>
          <cell r="J302">
            <v>1082</v>
          </cell>
          <cell r="K302">
            <v>1108.88680318</v>
          </cell>
          <cell r="L302">
            <v>1116.0309168900001</v>
          </cell>
          <cell r="M302">
            <v>1116.86355241</v>
          </cell>
          <cell r="N302">
            <v>1109.6032079700001</v>
          </cell>
          <cell r="O302">
            <v>1065.6816948200001</v>
          </cell>
          <cell r="P302">
            <v>987.38511337099999</v>
          </cell>
          <cell r="Q302">
            <v>913.21213417800004</v>
          </cell>
          <cell r="R302">
            <v>872.28194271899997</v>
          </cell>
          <cell r="U302">
            <v>0</v>
          </cell>
          <cell r="X302" t="str">
            <v>Buildout</v>
          </cell>
        </row>
        <row r="303">
          <cell r="B303">
            <v>903</v>
          </cell>
          <cell r="C303">
            <v>0</v>
          </cell>
          <cell r="D303">
            <v>0</v>
          </cell>
          <cell r="E303">
            <v>0</v>
          </cell>
          <cell r="F303">
            <v>0</v>
          </cell>
          <cell r="G303">
            <v>0</v>
          </cell>
          <cell r="H303" t="str">
            <v>Calgary</v>
          </cell>
          <cell r="I303" t="str">
            <v>City</v>
          </cell>
          <cell r="J303">
            <v>0</v>
          </cell>
          <cell r="K303">
            <v>0</v>
          </cell>
          <cell r="L303">
            <v>0</v>
          </cell>
          <cell r="M303">
            <v>0</v>
          </cell>
          <cell r="N303">
            <v>0</v>
          </cell>
          <cell r="O303">
            <v>0</v>
          </cell>
          <cell r="P303">
            <v>0</v>
          </cell>
          <cell r="Q303">
            <v>0</v>
          </cell>
          <cell r="R303">
            <v>0</v>
          </cell>
          <cell r="U303">
            <v>0</v>
          </cell>
          <cell r="X303" t="str">
            <v>Buildout</v>
          </cell>
        </row>
        <row r="304">
          <cell r="B304">
            <v>904</v>
          </cell>
          <cell r="C304">
            <v>0</v>
          </cell>
          <cell r="D304">
            <v>0</v>
          </cell>
          <cell r="E304">
            <v>0</v>
          </cell>
          <cell r="F304">
            <v>0</v>
          </cell>
          <cell r="G304">
            <v>0</v>
          </cell>
          <cell r="H304" t="str">
            <v>Calgary</v>
          </cell>
          <cell r="I304" t="str">
            <v>City</v>
          </cell>
          <cell r="J304">
            <v>1404.0000000299999</v>
          </cell>
          <cell r="K304">
            <v>1425.1323997899999</v>
          </cell>
          <cell r="L304">
            <v>1434.3139572600001</v>
          </cell>
          <cell r="M304">
            <v>1435.38405362</v>
          </cell>
          <cell r="N304">
            <v>1426.05311719</v>
          </cell>
          <cell r="O304">
            <v>1369.60554159</v>
          </cell>
          <cell r="P304">
            <v>1268.9794047800001</v>
          </cell>
          <cell r="Q304">
            <v>1173.65288859</v>
          </cell>
          <cell r="R304">
            <v>1121.0497358600001</v>
          </cell>
          <cell r="U304">
            <v>0</v>
          </cell>
          <cell r="X304" t="str">
            <v>Buildout</v>
          </cell>
        </row>
        <row r="305">
          <cell r="B305">
            <v>905</v>
          </cell>
          <cell r="C305">
            <v>0</v>
          </cell>
          <cell r="D305">
            <v>0</v>
          </cell>
          <cell r="E305">
            <v>0</v>
          </cell>
          <cell r="F305">
            <v>0</v>
          </cell>
          <cell r="G305">
            <v>0</v>
          </cell>
          <cell r="H305" t="str">
            <v>Calgary</v>
          </cell>
          <cell r="I305" t="str">
            <v>City</v>
          </cell>
          <cell r="J305">
            <v>969</v>
          </cell>
          <cell r="K305">
            <v>999.41717387300002</v>
          </cell>
          <cell r="L305">
            <v>1005.85601874</v>
          </cell>
          <cell r="M305">
            <v>1006.60645628</v>
          </cell>
          <cell r="N305">
            <v>1000.06285516</v>
          </cell>
          <cell r="O305">
            <v>960.47728653900003</v>
          </cell>
          <cell r="P305">
            <v>889.91016644299998</v>
          </cell>
          <cell r="Q305">
            <v>823.05956533999995</v>
          </cell>
          <cell r="R305">
            <v>786.17001417100005</v>
          </cell>
          <cell r="U305">
            <v>0</v>
          </cell>
          <cell r="X305" t="str">
            <v>Buildout</v>
          </cell>
        </row>
        <row r="306">
          <cell r="B306">
            <v>906</v>
          </cell>
          <cell r="C306">
            <v>0</v>
          </cell>
          <cell r="D306">
            <v>0</v>
          </cell>
          <cell r="E306">
            <v>0</v>
          </cell>
          <cell r="F306">
            <v>0</v>
          </cell>
          <cell r="G306">
            <v>0</v>
          </cell>
          <cell r="H306" t="str">
            <v>Calgary</v>
          </cell>
          <cell r="I306" t="str">
            <v>City</v>
          </cell>
          <cell r="J306">
            <v>0</v>
          </cell>
          <cell r="K306">
            <v>0</v>
          </cell>
          <cell r="L306">
            <v>0</v>
          </cell>
          <cell r="M306">
            <v>0</v>
          </cell>
          <cell r="N306">
            <v>0</v>
          </cell>
          <cell r="O306">
            <v>0</v>
          </cell>
          <cell r="P306">
            <v>0</v>
          </cell>
          <cell r="Q306">
            <v>0</v>
          </cell>
          <cell r="R306">
            <v>0</v>
          </cell>
          <cell r="U306">
            <v>0</v>
          </cell>
          <cell r="X306" t="str">
            <v>Buildout</v>
          </cell>
        </row>
        <row r="307">
          <cell r="B307">
            <v>907</v>
          </cell>
          <cell r="C307">
            <v>0</v>
          </cell>
          <cell r="D307">
            <v>0</v>
          </cell>
          <cell r="E307">
            <v>0</v>
          </cell>
          <cell r="F307">
            <v>0</v>
          </cell>
          <cell r="G307">
            <v>0</v>
          </cell>
          <cell r="H307" t="str">
            <v>Calgary</v>
          </cell>
          <cell r="I307" t="str">
            <v>City</v>
          </cell>
          <cell r="J307">
            <v>2055.9999999900001</v>
          </cell>
          <cell r="K307">
            <v>2055.5963774900001</v>
          </cell>
          <cell r="L307">
            <v>2068.8397620199999</v>
          </cell>
          <cell r="M307">
            <v>2070.3832581500001</v>
          </cell>
          <cell r="N307">
            <v>2056.9244111100002</v>
          </cell>
          <cell r="O307">
            <v>1975.5050057999999</v>
          </cell>
          <cell r="P307">
            <v>1830.36289609</v>
          </cell>
          <cell r="Q307">
            <v>1692.86490512</v>
          </cell>
          <cell r="R307">
            <v>1616.9906561299999</v>
          </cell>
          <cell r="U307">
            <v>0</v>
          </cell>
          <cell r="X307" t="str">
            <v>Buildout</v>
          </cell>
        </row>
        <row r="308">
          <cell r="B308">
            <v>908</v>
          </cell>
          <cell r="C308">
            <v>0</v>
          </cell>
          <cell r="D308">
            <v>0</v>
          </cell>
          <cell r="E308">
            <v>0</v>
          </cell>
          <cell r="F308">
            <v>0</v>
          </cell>
          <cell r="G308">
            <v>0</v>
          </cell>
          <cell r="H308" t="str">
            <v>Calgary</v>
          </cell>
          <cell r="I308" t="str">
            <v>City</v>
          </cell>
          <cell r="J308">
            <v>721.00000000099999</v>
          </cell>
          <cell r="K308">
            <v>729.79753067299998</v>
          </cell>
          <cell r="L308">
            <v>734.49932414700004</v>
          </cell>
          <cell r="M308">
            <v>735.04731098699995</v>
          </cell>
          <cell r="N308">
            <v>730.26902206399996</v>
          </cell>
          <cell r="O308">
            <v>701.36272450800004</v>
          </cell>
          <cell r="P308">
            <v>649.83298178799998</v>
          </cell>
          <cell r="Q308">
            <v>601.01712704299996</v>
          </cell>
          <cell r="R308">
            <v>574.07952372800003</v>
          </cell>
          <cell r="U308">
            <v>0</v>
          </cell>
          <cell r="X308" t="str">
            <v>Buildout</v>
          </cell>
        </row>
        <row r="309">
          <cell r="B309">
            <v>909</v>
          </cell>
          <cell r="C309">
            <v>0</v>
          </cell>
          <cell r="D309">
            <v>0</v>
          </cell>
          <cell r="E309">
            <v>0</v>
          </cell>
          <cell r="F309">
            <v>0</v>
          </cell>
          <cell r="G309">
            <v>0</v>
          </cell>
          <cell r="H309" t="str">
            <v>Calgary</v>
          </cell>
          <cell r="I309" t="str">
            <v>City</v>
          </cell>
          <cell r="J309">
            <v>2010</v>
          </cell>
          <cell r="K309">
            <v>2079.9229618600002</v>
          </cell>
          <cell r="L309">
            <v>2093.3230727800001</v>
          </cell>
          <cell r="M309">
            <v>2094.88483503</v>
          </cell>
          <cell r="N309">
            <v>2081.2667116100001</v>
          </cell>
          <cell r="O309">
            <v>1998.8837633999999</v>
          </cell>
          <cell r="P309">
            <v>1852.02399595</v>
          </cell>
          <cell r="Q309">
            <v>1712.8988098699999</v>
          </cell>
          <cell r="R309">
            <v>1636.12664075</v>
          </cell>
          <cell r="U309">
            <v>0</v>
          </cell>
          <cell r="X309" t="str">
            <v>Buildout</v>
          </cell>
        </row>
        <row r="310">
          <cell r="B310">
            <v>910</v>
          </cell>
          <cell r="C310">
            <v>0</v>
          </cell>
          <cell r="D310">
            <v>0</v>
          </cell>
          <cell r="E310">
            <v>0</v>
          </cell>
          <cell r="F310">
            <v>0</v>
          </cell>
          <cell r="G310">
            <v>0</v>
          </cell>
          <cell r="H310" t="str">
            <v>Calgary</v>
          </cell>
          <cell r="I310" t="str">
            <v>City</v>
          </cell>
          <cell r="J310">
            <v>0</v>
          </cell>
          <cell r="K310">
            <v>0</v>
          </cell>
          <cell r="L310">
            <v>0</v>
          </cell>
          <cell r="M310">
            <v>0</v>
          </cell>
          <cell r="N310">
            <v>0</v>
          </cell>
          <cell r="O310">
            <v>0</v>
          </cell>
          <cell r="P310">
            <v>0</v>
          </cell>
          <cell r="Q310">
            <v>0</v>
          </cell>
          <cell r="R310">
            <v>0</v>
          </cell>
          <cell r="U310">
            <v>0</v>
          </cell>
          <cell r="X310" t="str">
            <v>Buildout</v>
          </cell>
        </row>
        <row r="311">
          <cell r="B311">
            <v>911</v>
          </cell>
          <cell r="C311">
            <v>0</v>
          </cell>
          <cell r="D311">
            <v>0</v>
          </cell>
          <cell r="E311">
            <v>0</v>
          </cell>
          <cell r="F311">
            <v>0</v>
          </cell>
          <cell r="G311">
            <v>0</v>
          </cell>
          <cell r="H311" t="str">
            <v>Calgary</v>
          </cell>
          <cell r="I311" t="str">
            <v>City</v>
          </cell>
          <cell r="J311">
            <v>820.00000000199998</v>
          </cell>
          <cell r="K311">
            <v>809.87253726899996</v>
          </cell>
          <cell r="L311">
            <v>815.090221735</v>
          </cell>
          <cell r="M311">
            <v>815.69833478099997</v>
          </cell>
          <cell r="N311">
            <v>810.39576139300004</v>
          </cell>
          <cell r="O311">
            <v>778.31780066199997</v>
          </cell>
          <cell r="P311">
            <v>721.13409973199998</v>
          </cell>
          <cell r="Q311">
            <v>666.96206086400002</v>
          </cell>
          <cell r="R311">
            <v>637.06880412700002</v>
          </cell>
          <cell r="U311">
            <v>0</v>
          </cell>
          <cell r="X311" t="str">
            <v>Buildout</v>
          </cell>
        </row>
        <row r="312">
          <cell r="B312">
            <v>912</v>
          </cell>
          <cell r="C312">
            <v>0</v>
          </cell>
          <cell r="D312">
            <v>0</v>
          </cell>
          <cell r="E312">
            <v>0</v>
          </cell>
          <cell r="F312">
            <v>0</v>
          </cell>
          <cell r="G312">
            <v>0</v>
          </cell>
          <cell r="H312" t="str">
            <v>Calgary</v>
          </cell>
          <cell r="I312" t="str">
            <v>City</v>
          </cell>
          <cell r="J312">
            <v>2776.0000000300001</v>
          </cell>
          <cell r="K312">
            <v>2835.06068456</v>
          </cell>
          <cell r="L312">
            <v>2853.3258454900001</v>
          </cell>
          <cell r="M312">
            <v>2855.4546216700001</v>
          </cell>
          <cell r="N312">
            <v>2836.89229634</v>
          </cell>
          <cell r="O312">
            <v>2724.5993592</v>
          </cell>
          <cell r="P312">
            <v>2524.4206214400001</v>
          </cell>
          <cell r="Q312">
            <v>2334.7845851500001</v>
          </cell>
          <cell r="R312">
            <v>2230.13947895</v>
          </cell>
          <cell r="U312">
            <v>0</v>
          </cell>
          <cell r="X312" t="str">
            <v>Buildout</v>
          </cell>
        </row>
        <row r="313">
          <cell r="B313">
            <v>913</v>
          </cell>
          <cell r="C313">
            <v>0</v>
          </cell>
          <cell r="D313">
            <v>0</v>
          </cell>
          <cell r="E313">
            <v>0</v>
          </cell>
          <cell r="F313">
            <v>0</v>
          </cell>
          <cell r="G313">
            <v>0</v>
          </cell>
          <cell r="H313" t="str">
            <v>Calgary</v>
          </cell>
          <cell r="I313" t="str">
            <v>City</v>
          </cell>
          <cell r="J313">
            <v>1207.9999999900001</v>
          </cell>
          <cell r="K313">
            <v>1207.2067482699999</v>
          </cell>
          <cell r="L313">
            <v>1214.98429801</v>
          </cell>
          <cell r="M313">
            <v>1215.8907594699999</v>
          </cell>
          <cell r="N313">
            <v>1207.98667323</v>
          </cell>
          <cell r="O313">
            <v>1160.1708391699999</v>
          </cell>
          <cell r="P313">
            <v>1074.93205605</v>
          </cell>
          <cell r="Q313">
            <v>994.18249636200005</v>
          </cell>
          <cell r="R313">
            <v>949.62321112100005</v>
          </cell>
          <cell r="U313">
            <v>0</v>
          </cell>
          <cell r="X313" t="str">
            <v>Buildout</v>
          </cell>
        </row>
        <row r="314">
          <cell r="B314">
            <v>914</v>
          </cell>
          <cell r="C314">
            <v>0</v>
          </cell>
          <cell r="D314">
            <v>0</v>
          </cell>
          <cell r="E314">
            <v>0</v>
          </cell>
          <cell r="F314">
            <v>0</v>
          </cell>
          <cell r="G314">
            <v>0</v>
          </cell>
          <cell r="H314" t="str">
            <v>Calgary</v>
          </cell>
          <cell r="I314" t="str">
            <v>City</v>
          </cell>
          <cell r="J314">
            <v>2032.0000000099999</v>
          </cell>
          <cell r="K314">
            <v>2094.11346942</v>
          </cell>
          <cell r="L314">
            <v>2107.6050041399999</v>
          </cell>
          <cell r="M314">
            <v>2109.1774218</v>
          </cell>
          <cell r="N314">
            <v>2095.4663872800002</v>
          </cell>
          <cell r="O314">
            <v>2012.5213718099999</v>
          </cell>
          <cell r="P314">
            <v>1864.65963674</v>
          </cell>
          <cell r="Q314">
            <v>1724.5852534200001</v>
          </cell>
          <cell r="R314">
            <v>1647.28929758</v>
          </cell>
          <cell r="U314">
            <v>0</v>
          </cell>
          <cell r="X314" t="str">
            <v>Buildout</v>
          </cell>
        </row>
        <row r="315">
          <cell r="B315">
            <v>915</v>
          </cell>
          <cell r="C315">
            <v>0</v>
          </cell>
          <cell r="D315">
            <v>0</v>
          </cell>
          <cell r="E315">
            <v>0</v>
          </cell>
          <cell r="F315">
            <v>0</v>
          </cell>
          <cell r="G315">
            <v>0</v>
          </cell>
          <cell r="H315" t="str">
            <v>Calgary</v>
          </cell>
          <cell r="I315" t="str">
            <v>City</v>
          </cell>
          <cell r="J315">
            <v>1494.9999999900001</v>
          </cell>
          <cell r="K315">
            <v>1563.9966522699999</v>
          </cell>
          <cell r="L315">
            <v>1574.0728566099999</v>
          </cell>
          <cell r="M315">
            <v>1575.24722264</v>
          </cell>
          <cell r="N315">
            <v>1565.00708392</v>
          </cell>
          <cell r="O315">
            <v>1503.05928193</v>
          </cell>
          <cell r="P315">
            <v>1392.62817993</v>
          </cell>
          <cell r="Q315">
            <v>1288.01309092</v>
          </cell>
          <cell r="R315">
            <v>1230.28431039</v>
          </cell>
          <cell r="U315">
            <v>0</v>
          </cell>
          <cell r="X315" t="str">
            <v>Buildout</v>
          </cell>
        </row>
        <row r="316">
          <cell r="B316">
            <v>916</v>
          </cell>
          <cell r="C316">
            <v>0</v>
          </cell>
          <cell r="D316">
            <v>0</v>
          </cell>
          <cell r="E316">
            <v>0</v>
          </cell>
          <cell r="F316">
            <v>0</v>
          </cell>
          <cell r="G316">
            <v>0</v>
          </cell>
          <cell r="H316" t="str">
            <v>Calgary</v>
          </cell>
          <cell r="I316" t="str">
            <v>City</v>
          </cell>
          <cell r="J316">
            <v>1156</v>
          </cell>
          <cell r="K316">
            <v>1149.4311104400001</v>
          </cell>
          <cell r="L316">
            <v>1156.8364348099999</v>
          </cell>
          <cell r="M316">
            <v>1157.69951386</v>
          </cell>
          <cell r="N316">
            <v>1150.1737086799999</v>
          </cell>
          <cell r="O316">
            <v>1104.6462894599999</v>
          </cell>
          <cell r="P316">
            <v>1023.48694387</v>
          </cell>
          <cell r="Q316">
            <v>946.60197243200003</v>
          </cell>
          <cell r="R316">
            <v>904.17524735300003</v>
          </cell>
          <cell r="U316">
            <v>0</v>
          </cell>
          <cell r="X316" t="str">
            <v>Buildout</v>
          </cell>
        </row>
        <row r="317">
          <cell r="B317">
            <v>917</v>
          </cell>
          <cell r="C317">
            <v>0</v>
          </cell>
          <cell r="D317">
            <v>0</v>
          </cell>
          <cell r="E317">
            <v>0</v>
          </cell>
          <cell r="F317">
            <v>0</v>
          </cell>
          <cell r="G317">
            <v>0</v>
          </cell>
          <cell r="H317" t="str">
            <v>Calgary</v>
          </cell>
          <cell r="I317" t="str">
            <v>City</v>
          </cell>
          <cell r="J317">
            <v>143.99999999900001</v>
          </cell>
          <cell r="K317">
            <v>171.29969812799999</v>
          </cell>
          <cell r="L317">
            <v>172.40331352300001</v>
          </cell>
          <cell r="M317">
            <v>172.53193826500001</v>
          </cell>
          <cell r="N317">
            <v>171.410367802</v>
          </cell>
          <cell r="O317">
            <v>164.62541755800001</v>
          </cell>
          <cell r="P317">
            <v>152.530241797</v>
          </cell>
          <cell r="Q317">
            <v>141.07207603699999</v>
          </cell>
          <cell r="R317">
            <v>134.74922203</v>
          </cell>
          <cell r="U317">
            <v>0</v>
          </cell>
          <cell r="X317" t="str">
            <v>Buildout</v>
          </cell>
        </row>
        <row r="318">
          <cell r="B318">
            <v>918</v>
          </cell>
          <cell r="C318">
            <v>0</v>
          </cell>
          <cell r="D318">
            <v>0</v>
          </cell>
          <cell r="E318">
            <v>0</v>
          </cell>
          <cell r="F318">
            <v>0</v>
          </cell>
          <cell r="G318">
            <v>0</v>
          </cell>
          <cell r="H318" t="str">
            <v>Calgary</v>
          </cell>
          <cell r="I318" t="str">
            <v>City</v>
          </cell>
          <cell r="J318">
            <v>1606.00000002</v>
          </cell>
          <cell r="K318">
            <v>1625.82672093</v>
          </cell>
          <cell r="L318">
            <v>1636.30127178</v>
          </cell>
          <cell r="M318">
            <v>1637.5220646800001</v>
          </cell>
          <cell r="N318">
            <v>1626.87709896</v>
          </cell>
          <cell r="O318">
            <v>1562.4802915</v>
          </cell>
          <cell r="P318">
            <v>1447.6834753000001</v>
          </cell>
          <cell r="Q318">
            <v>1338.9325987899999</v>
          </cell>
          <cell r="R318">
            <v>1278.92160483</v>
          </cell>
          <cell r="U318">
            <v>0</v>
          </cell>
          <cell r="X318" t="str">
            <v>Buildout</v>
          </cell>
        </row>
        <row r="319">
          <cell r="B319">
            <v>919</v>
          </cell>
          <cell r="C319">
            <v>0</v>
          </cell>
          <cell r="D319">
            <v>0</v>
          </cell>
          <cell r="E319">
            <v>0</v>
          </cell>
          <cell r="F319">
            <v>0</v>
          </cell>
          <cell r="G319">
            <v>0</v>
          </cell>
          <cell r="H319" t="str">
            <v>Calgary</v>
          </cell>
          <cell r="I319" t="str">
            <v>City</v>
          </cell>
          <cell r="J319">
            <v>1399.9999999900001</v>
          </cell>
          <cell r="K319">
            <v>1404.8602461200001</v>
          </cell>
          <cell r="L319">
            <v>1413.91119815</v>
          </cell>
          <cell r="M319">
            <v>1414.9660725000001</v>
          </cell>
          <cell r="N319">
            <v>1405.7678661</v>
          </cell>
          <cell r="O319">
            <v>1350.12324266</v>
          </cell>
          <cell r="P319">
            <v>1250.92848727</v>
          </cell>
          <cell r="Q319">
            <v>1156.9579668199999</v>
          </cell>
          <cell r="R319">
            <v>1105.1030805</v>
          </cell>
          <cell r="U319">
            <v>0</v>
          </cell>
          <cell r="X319" t="str">
            <v>Buildout</v>
          </cell>
        </row>
        <row r="320">
          <cell r="B320">
            <v>920</v>
          </cell>
          <cell r="C320">
            <v>0</v>
          </cell>
          <cell r="D320">
            <v>0</v>
          </cell>
          <cell r="E320">
            <v>0</v>
          </cell>
          <cell r="F320">
            <v>0</v>
          </cell>
          <cell r="G320">
            <v>0</v>
          </cell>
          <cell r="H320" t="str">
            <v>Calgary</v>
          </cell>
          <cell r="I320" t="str">
            <v>City</v>
          </cell>
          <cell r="J320">
            <v>1841.9999999900001</v>
          </cell>
          <cell r="K320">
            <v>1800.1672416700001</v>
          </cell>
          <cell r="L320">
            <v>1811.7649982400001</v>
          </cell>
          <cell r="M320">
            <v>1813.11669865</v>
          </cell>
          <cell r="N320">
            <v>1801.33025241</v>
          </cell>
          <cell r="O320">
            <v>1730.02805111</v>
          </cell>
          <cell r="P320">
            <v>1602.9213513699999</v>
          </cell>
          <cell r="Q320">
            <v>1482.5089092000001</v>
          </cell>
          <cell r="R320">
            <v>1416.0628212500001</v>
          </cell>
          <cell r="U320">
            <v>0</v>
          </cell>
          <cell r="X320" t="str">
            <v>Buildout</v>
          </cell>
        </row>
        <row r="321">
          <cell r="B321">
            <v>921</v>
          </cell>
          <cell r="C321">
            <v>0</v>
          </cell>
          <cell r="D321">
            <v>0</v>
          </cell>
          <cell r="E321">
            <v>0</v>
          </cell>
          <cell r="F321">
            <v>0</v>
          </cell>
          <cell r="G321">
            <v>0</v>
          </cell>
          <cell r="H321" t="str">
            <v>Calgary</v>
          </cell>
          <cell r="I321" t="str">
            <v>City</v>
          </cell>
          <cell r="J321">
            <v>675.99999999800002</v>
          </cell>
          <cell r="K321">
            <v>679.11714653800004</v>
          </cell>
          <cell r="L321">
            <v>683.49242661100004</v>
          </cell>
          <cell r="M321">
            <v>684.00235899400002</v>
          </cell>
          <cell r="N321">
            <v>679.55589596000004</v>
          </cell>
          <cell r="O321">
            <v>652.65698038999994</v>
          </cell>
          <cell r="P321">
            <v>604.70569176900005</v>
          </cell>
          <cell r="Q321">
            <v>559.27982702999998</v>
          </cell>
          <cell r="R321">
            <v>534.21289081999998</v>
          </cell>
          <cell r="U321">
            <v>0</v>
          </cell>
          <cell r="X321" t="str">
            <v>Buildout</v>
          </cell>
        </row>
        <row r="322">
          <cell r="B322">
            <v>922</v>
          </cell>
          <cell r="C322">
            <v>0</v>
          </cell>
          <cell r="D322">
            <v>0</v>
          </cell>
          <cell r="E322">
            <v>0</v>
          </cell>
          <cell r="F322">
            <v>0</v>
          </cell>
          <cell r="G322">
            <v>0</v>
          </cell>
          <cell r="H322" t="str">
            <v>Calgary</v>
          </cell>
          <cell r="I322" t="str">
            <v>City</v>
          </cell>
          <cell r="J322">
            <v>3039.0000000300001</v>
          </cell>
          <cell r="K322">
            <v>3052.9863358399998</v>
          </cell>
          <cell r="L322">
            <v>3072.65550446</v>
          </cell>
          <cell r="M322">
            <v>3074.9479156900002</v>
          </cell>
          <cell r="N322">
            <v>3054.9587403</v>
          </cell>
          <cell r="O322">
            <v>2934.03406129</v>
          </cell>
          <cell r="P322">
            <v>2718.4679695099999</v>
          </cell>
          <cell r="Q322">
            <v>2514.25497709</v>
          </cell>
          <cell r="R322">
            <v>2401.56600359</v>
          </cell>
          <cell r="U322">
            <v>0</v>
          </cell>
          <cell r="X322" t="str">
            <v>Buildout</v>
          </cell>
        </row>
        <row r="323">
          <cell r="B323">
            <v>923</v>
          </cell>
          <cell r="C323">
            <v>0</v>
          </cell>
          <cell r="D323">
            <v>0</v>
          </cell>
          <cell r="E323">
            <v>0</v>
          </cell>
          <cell r="F323">
            <v>0</v>
          </cell>
          <cell r="G323">
            <v>0</v>
          </cell>
          <cell r="H323" t="str">
            <v>Calgary</v>
          </cell>
          <cell r="I323" t="str">
            <v>City</v>
          </cell>
          <cell r="J323">
            <v>2006.9999999900001</v>
          </cell>
          <cell r="K323">
            <v>2080.9365697500002</v>
          </cell>
          <cell r="L323">
            <v>2094.34321112</v>
          </cell>
          <cell r="M323">
            <v>2095.9057345299998</v>
          </cell>
          <cell r="N323">
            <v>2082.28097454</v>
          </cell>
          <cell r="O323">
            <v>1999.8578782300001</v>
          </cell>
          <cell r="P323">
            <v>1852.9265415</v>
          </cell>
          <cell r="Q323">
            <v>1713.7335556200001</v>
          </cell>
          <cell r="R323">
            <v>1636.9239729799999</v>
          </cell>
          <cell r="U323">
            <v>0</v>
          </cell>
          <cell r="X323" t="str">
            <v>Buildout</v>
          </cell>
        </row>
        <row r="324">
          <cell r="B324">
            <v>924</v>
          </cell>
          <cell r="C324">
            <v>0</v>
          </cell>
          <cell r="D324">
            <v>0</v>
          </cell>
          <cell r="E324">
            <v>0</v>
          </cell>
          <cell r="F324">
            <v>0</v>
          </cell>
          <cell r="G324">
            <v>0</v>
          </cell>
          <cell r="H324" t="str">
            <v>Calgary</v>
          </cell>
          <cell r="I324" t="str">
            <v>City</v>
          </cell>
          <cell r="J324">
            <v>1338.0000000299999</v>
          </cell>
          <cell r="K324">
            <v>1332.89410086</v>
          </cell>
          <cell r="L324">
            <v>1341.4814039400001</v>
          </cell>
          <cell r="M324">
            <v>1342.48224089</v>
          </cell>
          <cell r="N324">
            <v>1333.7552271899999</v>
          </cell>
          <cell r="O324">
            <v>1280.9610864900001</v>
          </cell>
          <cell r="P324">
            <v>1186.8477363500001</v>
          </cell>
          <cell r="Q324">
            <v>1097.6910014800001</v>
          </cell>
          <cell r="R324">
            <v>1048.4924623300001</v>
          </cell>
          <cell r="U324">
            <v>0</v>
          </cell>
          <cell r="X324" t="str">
            <v>Buildout</v>
          </cell>
        </row>
        <row r="325">
          <cell r="B325">
            <v>925</v>
          </cell>
          <cell r="C325">
            <v>0</v>
          </cell>
          <cell r="D325">
            <v>0</v>
          </cell>
          <cell r="E325">
            <v>0</v>
          </cell>
          <cell r="F325">
            <v>0</v>
          </cell>
          <cell r="G325">
            <v>0</v>
          </cell>
          <cell r="H325" t="str">
            <v>Calgary</v>
          </cell>
          <cell r="I325" t="str">
            <v>City</v>
          </cell>
          <cell r="J325">
            <v>709.00000000499995</v>
          </cell>
          <cell r="K325">
            <v>699.38930032899998</v>
          </cell>
          <cell r="L325">
            <v>703.89518585999997</v>
          </cell>
          <cell r="M325">
            <v>704.420340065</v>
          </cell>
          <cell r="N325">
            <v>699.84114666599999</v>
          </cell>
          <cell r="O325">
            <v>672.13927819100002</v>
          </cell>
          <cell r="P325">
            <v>622.75660797600005</v>
          </cell>
          <cell r="Q325">
            <v>575.97474717499995</v>
          </cell>
          <cell r="R325">
            <v>550.15954399999998</v>
          </cell>
          <cell r="U325">
            <v>0</v>
          </cell>
          <cell r="X325" t="str">
            <v>Buildout</v>
          </cell>
        </row>
        <row r="326">
          <cell r="B326">
            <v>926</v>
          </cell>
          <cell r="C326">
            <v>0</v>
          </cell>
          <cell r="D326">
            <v>0</v>
          </cell>
          <cell r="E326">
            <v>0</v>
          </cell>
          <cell r="F326">
            <v>0</v>
          </cell>
          <cell r="G326">
            <v>0</v>
          </cell>
          <cell r="H326" t="str">
            <v>Calgary</v>
          </cell>
          <cell r="I326" t="str">
            <v>City</v>
          </cell>
          <cell r="J326">
            <v>970.99999999900001</v>
          </cell>
          <cell r="K326">
            <v>987.25388164200001</v>
          </cell>
          <cell r="L326">
            <v>993.614363185</v>
          </cell>
          <cell r="M326">
            <v>994.35566746699999</v>
          </cell>
          <cell r="N326">
            <v>987.89170437600001</v>
          </cell>
          <cell r="O326">
            <v>948.78790738400005</v>
          </cell>
          <cell r="P326">
            <v>879.07961638500001</v>
          </cell>
          <cell r="Q326">
            <v>813.04261290299996</v>
          </cell>
          <cell r="R326">
            <v>776.60202192099996</v>
          </cell>
          <cell r="U326">
            <v>0</v>
          </cell>
          <cell r="X326" t="str">
            <v>Buildout</v>
          </cell>
        </row>
        <row r="327">
          <cell r="B327">
            <v>927</v>
          </cell>
          <cell r="C327">
            <v>0</v>
          </cell>
          <cell r="D327">
            <v>0</v>
          </cell>
          <cell r="E327">
            <v>0</v>
          </cell>
          <cell r="F327">
            <v>0</v>
          </cell>
          <cell r="G327">
            <v>0</v>
          </cell>
          <cell r="H327" t="str">
            <v>Calgary</v>
          </cell>
          <cell r="I327" t="str">
            <v>City</v>
          </cell>
          <cell r="J327">
            <v>1710.0000000299999</v>
          </cell>
          <cell r="K327">
            <v>1838.6843338599999</v>
          </cell>
          <cell r="L327">
            <v>1850.5302410100001</v>
          </cell>
          <cell r="M327">
            <v>1851.91086329</v>
          </cell>
          <cell r="N327">
            <v>1839.87222984</v>
          </cell>
          <cell r="O327">
            <v>1767.0444187400001</v>
          </cell>
          <cell r="P327">
            <v>1637.2180943000001</v>
          </cell>
          <cell r="Q327">
            <v>1514.22926029</v>
          </cell>
          <cell r="R327">
            <v>1446.36146543</v>
          </cell>
          <cell r="U327">
            <v>0</v>
          </cell>
          <cell r="X327" t="str">
            <v>Buildout</v>
          </cell>
        </row>
        <row r="328">
          <cell r="B328">
            <v>928</v>
          </cell>
          <cell r="C328">
            <v>0</v>
          </cell>
          <cell r="D328">
            <v>0</v>
          </cell>
          <cell r="E328">
            <v>0</v>
          </cell>
          <cell r="F328">
            <v>0</v>
          </cell>
          <cell r="G328">
            <v>0</v>
          </cell>
          <cell r="H328" t="str">
            <v>Calgary</v>
          </cell>
          <cell r="I328" t="str">
            <v>City</v>
          </cell>
          <cell r="J328">
            <v>0</v>
          </cell>
          <cell r="K328">
            <v>0</v>
          </cell>
          <cell r="L328">
            <v>0</v>
          </cell>
          <cell r="M328">
            <v>0</v>
          </cell>
          <cell r="N328">
            <v>0</v>
          </cell>
          <cell r="O328">
            <v>0</v>
          </cell>
          <cell r="P328">
            <v>0</v>
          </cell>
          <cell r="Q328">
            <v>0</v>
          </cell>
          <cell r="R328">
            <v>0</v>
          </cell>
          <cell r="U328">
            <v>0</v>
          </cell>
          <cell r="X328" t="str">
            <v>Buildout</v>
          </cell>
        </row>
        <row r="329">
          <cell r="B329">
            <v>929</v>
          </cell>
          <cell r="C329">
            <v>0</v>
          </cell>
          <cell r="D329">
            <v>0</v>
          </cell>
          <cell r="E329">
            <v>0</v>
          </cell>
          <cell r="F329">
            <v>0</v>
          </cell>
          <cell r="G329">
            <v>0</v>
          </cell>
          <cell r="H329" t="str">
            <v>Calgary</v>
          </cell>
          <cell r="I329" t="str">
            <v>City</v>
          </cell>
          <cell r="J329">
            <v>538.99999999199997</v>
          </cell>
          <cell r="K329">
            <v>552.41618630100004</v>
          </cell>
          <cell r="L329">
            <v>555.97518265999997</v>
          </cell>
          <cell r="M329">
            <v>556.38997820099996</v>
          </cell>
          <cell r="N329">
            <v>552.77307894700004</v>
          </cell>
          <cell r="O329">
            <v>530.89261753400001</v>
          </cell>
          <cell r="P329">
            <v>491.88746505400002</v>
          </cell>
          <cell r="Q329">
            <v>454.93657510999998</v>
          </cell>
          <cell r="R329">
            <v>434.54630592799998</v>
          </cell>
          <cell r="U329">
            <v>0</v>
          </cell>
          <cell r="X329" t="str">
            <v>Buildout</v>
          </cell>
        </row>
        <row r="330">
          <cell r="B330">
            <v>930</v>
          </cell>
          <cell r="C330">
            <v>0</v>
          </cell>
          <cell r="D330">
            <v>0</v>
          </cell>
          <cell r="E330">
            <v>0</v>
          </cell>
          <cell r="F330">
            <v>0</v>
          </cell>
          <cell r="G330">
            <v>0</v>
          </cell>
          <cell r="H330" t="str">
            <v>Calgary</v>
          </cell>
          <cell r="I330" t="str">
            <v>City</v>
          </cell>
          <cell r="J330">
            <v>880.00000000299997</v>
          </cell>
          <cell r="K330">
            <v>885.89311338899995</v>
          </cell>
          <cell r="L330">
            <v>891.60056798599999</v>
          </cell>
          <cell r="M330">
            <v>892.26576298700002</v>
          </cell>
          <cell r="N330">
            <v>886.465451175</v>
          </cell>
          <cell r="O330">
            <v>851.37641741000004</v>
          </cell>
          <cell r="P330">
            <v>788.82503466100002</v>
          </cell>
          <cell r="Q330">
            <v>729.56801071899997</v>
          </cell>
          <cell r="R330">
            <v>696.86875329999998</v>
          </cell>
          <cell r="U330">
            <v>0</v>
          </cell>
          <cell r="X330" t="str">
            <v>Buildout</v>
          </cell>
        </row>
        <row r="331">
          <cell r="B331">
            <v>931</v>
          </cell>
          <cell r="C331">
            <v>0</v>
          </cell>
          <cell r="D331">
            <v>0</v>
          </cell>
          <cell r="E331">
            <v>0</v>
          </cell>
          <cell r="F331">
            <v>0</v>
          </cell>
          <cell r="G331">
            <v>0</v>
          </cell>
          <cell r="H331" t="str">
            <v>Calgary</v>
          </cell>
          <cell r="I331" t="str">
            <v>City</v>
          </cell>
          <cell r="J331">
            <v>0</v>
          </cell>
          <cell r="K331">
            <v>0</v>
          </cell>
          <cell r="L331">
            <v>0</v>
          </cell>
          <cell r="M331">
            <v>0</v>
          </cell>
          <cell r="N331">
            <v>0</v>
          </cell>
          <cell r="O331">
            <v>0</v>
          </cell>
          <cell r="P331">
            <v>0</v>
          </cell>
          <cell r="Q331">
            <v>0</v>
          </cell>
          <cell r="R331">
            <v>0</v>
          </cell>
          <cell r="U331">
            <v>0</v>
          </cell>
          <cell r="X331" t="str">
            <v>Buildout</v>
          </cell>
        </row>
        <row r="332">
          <cell r="B332">
            <v>932</v>
          </cell>
          <cell r="C332">
            <v>0</v>
          </cell>
          <cell r="D332">
            <v>0</v>
          </cell>
          <cell r="E332">
            <v>0</v>
          </cell>
          <cell r="F332">
            <v>0</v>
          </cell>
          <cell r="G332">
            <v>0</v>
          </cell>
          <cell r="H332" t="str">
            <v>Calgary</v>
          </cell>
          <cell r="I332" t="str">
            <v>City</v>
          </cell>
          <cell r="J332">
            <v>0</v>
          </cell>
          <cell r="K332">
            <v>0</v>
          </cell>
          <cell r="L332">
            <v>0</v>
          </cell>
          <cell r="M332">
            <v>0</v>
          </cell>
          <cell r="N332">
            <v>0</v>
          </cell>
          <cell r="O332">
            <v>0</v>
          </cell>
          <cell r="P332">
            <v>0</v>
          </cell>
          <cell r="Q332">
            <v>0</v>
          </cell>
          <cell r="R332">
            <v>0</v>
          </cell>
          <cell r="U332">
            <v>0</v>
          </cell>
          <cell r="X332" t="str">
            <v>Buildout</v>
          </cell>
        </row>
        <row r="333">
          <cell r="B333">
            <v>933</v>
          </cell>
          <cell r="C333">
            <v>0</v>
          </cell>
          <cell r="D333">
            <v>0</v>
          </cell>
          <cell r="E333">
            <v>0</v>
          </cell>
          <cell r="F333">
            <v>0</v>
          </cell>
          <cell r="G333">
            <v>0</v>
          </cell>
          <cell r="H333" t="str">
            <v>Calgary</v>
          </cell>
          <cell r="I333" t="str">
            <v>City</v>
          </cell>
          <cell r="J333">
            <v>0</v>
          </cell>
          <cell r="K333">
            <v>0</v>
          </cell>
          <cell r="L333">
            <v>0</v>
          </cell>
          <cell r="M333">
            <v>0</v>
          </cell>
          <cell r="N333">
            <v>0</v>
          </cell>
          <cell r="O333">
            <v>0</v>
          </cell>
          <cell r="P333">
            <v>0</v>
          </cell>
          <cell r="Q333">
            <v>0</v>
          </cell>
          <cell r="R333">
            <v>0</v>
          </cell>
          <cell r="U333">
            <v>0</v>
          </cell>
          <cell r="X333" t="str">
            <v>Buildout</v>
          </cell>
        </row>
        <row r="334">
          <cell r="B334">
            <v>934</v>
          </cell>
          <cell r="C334">
            <v>0</v>
          </cell>
          <cell r="D334">
            <v>0</v>
          </cell>
          <cell r="E334">
            <v>0</v>
          </cell>
          <cell r="F334">
            <v>0</v>
          </cell>
          <cell r="G334">
            <v>0</v>
          </cell>
          <cell r="H334" t="str">
            <v>Calgary</v>
          </cell>
          <cell r="I334" t="str">
            <v>City</v>
          </cell>
          <cell r="J334">
            <v>918.99999999700003</v>
          </cell>
          <cell r="K334">
            <v>940.62792813500005</v>
          </cell>
          <cell r="L334">
            <v>946.68801715999996</v>
          </cell>
          <cell r="M334">
            <v>947.39431100700006</v>
          </cell>
          <cell r="N334">
            <v>941.23562729399998</v>
          </cell>
          <cell r="O334">
            <v>903.97862098500002</v>
          </cell>
          <cell r="P334">
            <v>837.56250744800002</v>
          </cell>
          <cell r="Q334">
            <v>774.64429438800005</v>
          </cell>
          <cell r="R334">
            <v>739.92471674199999</v>
          </cell>
          <cell r="U334">
            <v>0</v>
          </cell>
          <cell r="X334" t="str">
            <v>Buildout</v>
          </cell>
        </row>
        <row r="335">
          <cell r="B335">
            <v>1022</v>
          </cell>
          <cell r="C335">
            <v>0</v>
          </cell>
          <cell r="D335">
            <v>0</v>
          </cell>
          <cell r="E335">
            <v>0</v>
          </cell>
          <cell r="F335">
            <v>0</v>
          </cell>
          <cell r="G335">
            <v>0</v>
          </cell>
          <cell r="H335" t="str">
            <v>Calgary</v>
          </cell>
          <cell r="I335" t="str">
            <v>City</v>
          </cell>
          <cell r="J335">
            <v>2483.0000000199998</v>
          </cell>
          <cell r="K335">
            <v>2464</v>
          </cell>
          <cell r="L335">
            <v>2464</v>
          </cell>
          <cell r="M335">
            <v>2464</v>
          </cell>
          <cell r="N335">
            <v>2464</v>
          </cell>
          <cell r="O335">
            <v>2464</v>
          </cell>
          <cell r="P335">
            <v>2464</v>
          </cell>
          <cell r="Q335">
            <v>2464</v>
          </cell>
          <cell r="R335">
            <v>2464</v>
          </cell>
          <cell r="U335">
            <v>0</v>
          </cell>
          <cell r="X335" t="str">
            <v>Buildout</v>
          </cell>
        </row>
        <row r="336">
          <cell r="B336">
            <v>1027</v>
          </cell>
          <cell r="C336">
            <v>0</v>
          </cell>
          <cell r="D336">
            <v>0</v>
          </cell>
          <cell r="E336">
            <v>0</v>
          </cell>
          <cell r="F336">
            <v>0</v>
          </cell>
          <cell r="G336">
            <v>0</v>
          </cell>
          <cell r="H336" t="str">
            <v>Calgary</v>
          </cell>
          <cell r="I336" t="str">
            <v>City</v>
          </cell>
          <cell r="J336">
            <v>2718.9999999900001</v>
          </cell>
          <cell r="K336">
            <v>2703</v>
          </cell>
          <cell r="L336">
            <v>2703</v>
          </cell>
          <cell r="M336">
            <v>2703</v>
          </cell>
          <cell r="N336">
            <v>2703</v>
          </cell>
          <cell r="O336">
            <v>2703</v>
          </cell>
          <cell r="P336">
            <v>2703</v>
          </cell>
          <cell r="Q336">
            <v>2703</v>
          </cell>
          <cell r="R336">
            <v>2703</v>
          </cell>
          <cell r="U336">
            <v>0</v>
          </cell>
          <cell r="X336" t="str">
            <v>Buildout</v>
          </cell>
        </row>
        <row r="337">
          <cell r="B337">
            <v>1028</v>
          </cell>
          <cell r="C337">
            <v>0</v>
          </cell>
          <cell r="D337">
            <v>0</v>
          </cell>
          <cell r="E337">
            <v>0</v>
          </cell>
          <cell r="F337">
            <v>0</v>
          </cell>
          <cell r="G337">
            <v>0</v>
          </cell>
          <cell r="H337" t="str">
            <v>Calgary</v>
          </cell>
          <cell r="I337" t="str">
            <v>City</v>
          </cell>
          <cell r="J337">
            <v>983.99999999199997</v>
          </cell>
          <cell r="K337">
            <v>985</v>
          </cell>
          <cell r="L337">
            <v>985</v>
          </cell>
          <cell r="M337">
            <v>985</v>
          </cell>
          <cell r="N337">
            <v>985</v>
          </cell>
          <cell r="O337">
            <v>985</v>
          </cell>
          <cell r="P337">
            <v>985</v>
          </cell>
          <cell r="Q337">
            <v>985</v>
          </cell>
          <cell r="R337">
            <v>985</v>
          </cell>
          <cell r="U337">
            <v>0</v>
          </cell>
          <cell r="X337" t="str">
            <v>Buildout</v>
          </cell>
        </row>
        <row r="338">
          <cell r="B338">
            <v>1044</v>
          </cell>
          <cell r="C338">
            <v>0</v>
          </cell>
          <cell r="D338">
            <v>0</v>
          </cell>
          <cell r="E338">
            <v>0</v>
          </cell>
          <cell r="F338">
            <v>0</v>
          </cell>
          <cell r="G338">
            <v>0</v>
          </cell>
          <cell r="H338" t="str">
            <v>Calgary</v>
          </cell>
          <cell r="I338" t="str">
            <v>City</v>
          </cell>
          <cell r="J338">
            <v>1149</v>
          </cell>
          <cell r="K338">
            <v>1287.3232082699999</v>
          </cell>
          <cell r="L338">
            <v>1396.0000000099999</v>
          </cell>
          <cell r="M338">
            <v>1395.8652819700001</v>
          </cell>
          <cell r="N338">
            <v>1387.53670891</v>
          </cell>
          <cell r="O338">
            <v>1344.1803467</v>
          </cell>
          <cell r="P338">
            <v>1256.33182702</v>
          </cell>
          <cell r="Q338">
            <v>1153.99317066</v>
          </cell>
          <cell r="R338">
            <v>1092.7260304399999</v>
          </cell>
          <cell r="U338">
            <v>0</v>
          </cell>
          <cell r="X338" t="str">
            <v>Buildout</v>
          </cell>
        </row>
        <row r="339">
          <cell r="B339">
            <v>1054</v>
          </cell>
          <cell r="C339">
            <v>0</v>
          </cell>
          <cell r="D339">
            <v>0</v>
          </cell>
          <cell r="E339">
            <v>0</v>
          </cell>
          <cell r="F339">
            <v>0</v>
          </cell>
          <cell r="G339">
            <v>0</v>
          </cell>
          <cell r="H339" t="str">
            <v>Calgary</v>
          </cell>
          <cell r="I339" t="str">
            <v>City</v>
          </cell>
          <cell r="J339">
            <v>361.000000005</v>
          </cell>
          <cell r="K339">
            <v>387.39886627599998</v>
          </cell>
          <cell r="L339">
            <v>402.24313728300001</v>
          </cell>
          <cell r="M339">
            <v>413.34709659800001</v>
          </cell>
          <cell r="N339">
            <v>413.503294885</v>
          </cell>
          <cell r="O339">
            <v>395.45699120299997</v>
          </cell>
          <cell r="P339">
            <v>398.11991526999998</v>
          </cell>
          <cell r="Q339">
            <v>1478.4730608699999</v>
          </cell>
          <cell r="R339">
            <v>1732.0000000099999</v>
          </cell>
          <cell r="U339">
            <v>0</v>
          </cell>
          <cell r="X339" t="str">
            <v>Buildout</v>
          </cell>
        </row>
        <row r="340">
          <cell r="B340">
            <v>1055</v>
          </cell>
          <cell r="C340">
            <v>0</v>
          </cell>
          <cell r="D340">
            <v>0</v>
          </cell>
          <cell r="E340">
            <v>0</v>
          </cell>
          <cell r="F340">
            <v>0</v>
          </cell>
          <cell r="G340">
            <v>0</v>
          </cell>
          <cell r="H340" t="str">
            <v>Calgary</v>
          </cell>
          <cell r="I340" t="str">
            <v>City</v>
          </cell>
          <cell r="J340">
            <v>1657.9999999900001</v>
          </cell>
          <cell r="K340">
            <v>1837.2789292</v>
          </cell>
          <cell r="L340">
            <v>1876.1859328600001</v>
          </cell>
          <cell r="M340">
            <v>1876.0111868399999</v>
          </cell>
          <cell r="N340">
            <v>1865.0017832599999</v>
          </cell>
          <cell r="O340">
            <v>1801.36839865</v>
          </cell>
          <cell r="P340">
            <v>1675.91345118</v>
          </cell>
          <cell r="Q340">
            <v>1540.89824036</v>
          </cell>
          <cell r="R340">
            <v>1464.5587496999999</v>
          </cell>
          <cell r="U340">
            <v>0</v>
          </cell>
          <cell r="X340" t="str">
            <v>Buildout</v>
          </cell>
        </row>
        <row r="341">
          <cell r="B341">
            <v>1056</v>
          </cell>
          <cell r="C341">
            <v>0</v>
          </cell>
          <cell r="D341">
            <v>0</v>
          </cell>
          <cell r="E341">
            <v>0</v>
          </cell>
          <cell r="F341">
            <v>0</v>
          </cell>
          <cell r="G341">
            <v>0</v>
          </cell>
          <cell r="H341" t="str">
            <v>Calgary</v>
          </cell>
          <cell r="I341" t="str">
            <v>City</v>
          </cell>
          <cell r="J341">
            <v>445</v>
          </cell>
          <cell r="K341">
            <v>428.64161224499998</v>
          </cell>
          <cell r="L341">
            <v>431.20657907600003</v>
          </cell>
          <cell r="M341">
            <v>431.42475305800002</v>
          </cell>
          <cell r="N341">
            <v>428.79760701800001</v>
          </cell>
          <cell r="O341">
            <v>412.59774113999998</v>
          </cell>
          <cell r="P341">
            <v>384.437732197</v>
          </cell>
          <cell r="Q341">
            <v>740.14901249900004</v>
          </cell>
          <cell r="R341">
            <v>824.92030866200002</v>
          </cell>
          <cell r="U341">
            <v>0</v>
          </cell>
          <cell r="X341" t="str">
            <v>Buildout</v>
          </cell>
        </row>
        <row r="342">
          <cell r="B342">
            <v>1057</v>
          </cell>
          <cell r="C342">
            <v>0</v>
          </cell>
          <cell r="D342">
            <v>0</v>
          </cell>
          <cell r="E342">
            <v>0</v>
          </cell>
          <cell r="F342">
            <v>0</v>
          </cell>
          <cell r="G342">
            <v>0</v>
          </cell>
          <cell r="H342" t="str">
            <v>Calgary</v>
          </cell>
          <cell r="I342" t="str">
            <v>City</v>
          </cell>
          <cell r="J342">
            <v>1971.9999999900001</v>
          </cell>
          <cell r="K342">
            <v>2028.6555986799999</v>
          </cell>
          <cell r="L342">
            <v>2041.6274138199999</v>
          </cell>
          <cell r="M342">
            <v>2043.09899724</v>
          </cell>
          <cell r="N342">
            <v>2029.9059444100001</v>
          </cell>
          <cell r="O342">
            <v>1949.94146897</v>
          </cell>
          <cell r="P342">
            <v>1806.77777169</v>
          </cell>
          <cell r="Q342">
            <v>1670.61255785</v>
          </cell>
          <cell r="R342">
            <v>1595.5354280700001</v>
          </cell>
          <cell r="U342">
            <v>0</v>
          </cell>
          <cell r="X342" t="str">
            <v>Buildout</v>
          </cell>
        </row>
        <row r="343">
          <cell r="B343">
            <v>1060</v>
          </cell>
          <cell r="C343">
            <v>0</v>
          </cell>
          <cell r="D343">
            <v>0</v>
          </cell>
          <cell r="E343">
            <v>0</v>
          </cell>
          <cell r="F343">
            <v>0</v>
          </cell>
          <cell r="G343">
            <v>0</v>
          </cell>
          <cell r="H343" t="str">
            <v>Calgary</v>
          </cell>
          <cell r="I343" t="str">
            <v>City</v>
          </cell>
          <cell r="J343">
            <v>0</v>
          </cell>
          <cell r="K343">
            <v>0</v>
          </cell>
          <cell r="L343">
            <v>0</v>
          </cell>
          <cell r="M343">
            <v>0</v>
          </cell>
          <cell r="N343">
            <v>0</v>
          </cell>
          <cell r="O343">
            <v>0</v>
          </cell>
          <cell r="P343">
            <v>0</v>
          </cell>
          <cell r="Q343">
            <v>0</v>
          </cell>
          <cell r="R343">
            <v>0</v>
          </cell>
          <cell r="U343">
            <v>0</v>
          </cell>
          <cell r="X343" t="str">
            <v>Buildout</v>
          </cell>
        </row>
        <row r="344">
          <cell r="B344">
            <v>1061</v>
          </cell>
          <cell r="C344">
            <v>0</v>
          </cell>
          <cell r="D344">
            <v>0</v>
          </cell>
          <cell r="E344">
            <v>0</v>
          </cell>
          <cell r="F344">
            <v>0</v>
          </cell>
          <cell r="G344">
            <v>0</v>
          </cell>
          <cell r="H344" t="str">
            <v>Calgary</v>
          </cell>
          <cell r="I344" t="str">
            <v>City</v>
          </cell>
          <cell r="J344">
            <v>1110</v>
          </cell>
          <cell r="K344">
            <v>1236.3988823300001</v>
          </cell>
          <cell r="L344">
            <v>1255.43072061</v>
          </cell>
          <cell r="M344">
            <v>1255.3654304500001</v>
          </cell>
          <cell r="N344">
            <v>1247.99591455</v>
          </cell>
          <cell r="O344">
            <v>1205.0315216199999</v>
          </cell>
          <cell r="P344">
            <v>1120.6956067799999</v>
          </cell>
          <cell r="Q344">
            <v>1030.6404415899999</v>
          </cell>
          <cell r="R344">
            <v>979.92547643600005</v>
          </cell>
          <cell r="U344">
            <v>0</v>
          </cell>
          <cell r="X344" t="str">
            <v>Buildout</v>
          </cell>
        </row>
        <row r="345">
          <cell r="B345">
            <v>1062</v>
          </cell>
          <cell r="C345">
            <v>0</v>
          </cell>
          <cell r="D345">
            <v>0</v>
          </cell>
          <cell r="E345">
            <v>0</v>
          </cell>
          <cell r="F345">
            <v>0</v>
          </cell>
          <cell r="G345">
            <v>0</v>
          </cell>
          <cell r="H345" t="str">
            <v>Calgary</v>
          </cell>
          <cell r="I345" t="str">
            <v>City</v>
          </cell>
          <cell r="J345">
            <v>1110</v>
          </cell>
          <cell r="K345">
            <v>1231.5131359</v>
          </cell>
          <cell r="L345">
            <v>1279.8384603100001</v>
          </cell>
          <cell r="M345">
            <v>1279.60719193</v>
          </cell>
          <cell r="N345">
            <v>1272.0768107399999</v>
          </cell>
          <cell r="O345">
            <v>1229.8374496599999</v>
          </cell>
          <cell r="P345">
            <v>1145.60454424</v>
          </cell>
          <cell r="Q345">
            <v>1052.75552821</v>
          </cell>
          <cell r="R345">
            <v>999.49392897899997</v>
          </cell>
          <cell r="U345">
            <v>0</v>
          </cell>
          <cell r="X345" t="str">
            <v>Buildout</v>
          </cell>
        </row>
        <row r="346">
          <cell r="B346">
            <v>1067</v>
          </cell>
          <cell r="C346">
            <v>0</v>
          </cell>
          <cell r="D346">
            <v>0</v>
          </cell>
          <cell r="E346">
            <v>0</v>
          </cell>
          <cell r="F346">
            <v>0</v>
          </cell>
          <cell r="G346">
            <v>0</v>
          </cell>
          <cell r="H346" t="str">
            <v>Calgary</v>
          </cell>
          <cell r="I346" t="str">
            <v>City</v>
          </cell>
          <cell r="J346">
            <v>0</v>
          </cell>
          <cell r="K346">
            <v>0</v>
          </cell>
          <cell r="L346">
            <v>0</v>
          </cell>
          <cell r="M346">
            <v>0</v>
          </cell>
          <cell r="N346">
            <v>0</v>
          </cell>
          <cell r="O346">
            <v>0</v>
          </cell>
          <cell r="P346">
            <v>0</v>
          </cell>
          <cell r="Q346">
            <v>0</v>
          </cell>
          <cell r="R346">
            <v>0</v>
          </cell>
          <cell r="U346">
            <v>0</v>
          </cell>
          <cell r="X346" t="str">
            <v>Buildout</v>
          </cell>
        </row>
        <row r="347">
          <cell r="B347">
            <v>1070</v>
          </cell>
          <cell r="C347">
            <v>0</v>
          </cell>
          <cell r="D347">
            <v>0</v>
          </cell>
          <cell r="E347">
            <v>0</v>
          </cell>
          <cell r="F347">
            <v>0</v>
          </cell>
          <cell r="G347">
            <v>0</v>
          </cell>
          <cell r="H347" t="str">
            <v>Calgary</v>
          </cell>
          <cell r="I347" t="str">
            <v>City</v>
          </cell>
          <cell r="J347">
            <v>0</v>
          </cell>
          <cell r="K347">
            <v>2.0267851233799999E-14</v>
          </cell>
          <cell r="L347">
            <v>4.1891013640100002E-14</v>
          </cell>
          <cell r="M347">
            <v>6.7004865770699995E-14</v>
          </cell>
          <cell r="N347">
            <v>9.8357041618700004E-14</v>
          </cell>
          <cell r="O347">
            <v>5.6790439621100001E-6</v>
          </cell>
          <cell r="P347">
            <v>623.93221471000004</v>
          </cell>
          <cell r="Q347">
            <v>1202.3704478</v>
          </cell>
          <cell r="R347">
            <v>1236.6087812000001</v>
          </cell>
          <cell r="U347">
            <v>0</v>
          </cell>
          <cell r="X347" t="str">
            <v>Buildout</v>
          </cell>
        </row>
        <row r="348">
          <cell r="B348">
            <v>1074</v>
          </cell>
          <cell r="C348">
            <v>0</v>
          </cell>
          <cell r="D348">
            <v>0</v>
          </cell>
          <cell r="E348">
            <v>0</v>
          </cell>
          <cell r="F348">
            <v>0</v>
          </cell>
          <cell r="G348">
            <v>0</v>
          </cell>
          <cell r="H348" t="str">
            <v>Calgary</v>
          </cell>
          <cell r="I348" t="str">
            <v>City</v>
          </cell>
          <cell r="J348">
            <v>537</v>
          </cell>
          <cell r="K348">
            <v>551.23434295699997</v>
          </cell>
          <cell r="L348">
            <v>556.98928896699999</v>
          </cell>
          <cell r="M348">
            <v>558.83628387800002</v>
          </cell>
          <cell r="N348">
            <v>555.61608645000001</v>
          </cell>
          <cell r="O348">
            <v>533.80159752099996</v>
          </cell>
          <cell r="P348">
            <v>1593.2977558</v>
          </cell>
          <cell r="Q348">
            <v>2119.22124996</v>
          </cell>
          <cell r="R348">
            <v>2132.8305187199999</v>
          </cell>
          <cell r="U348">
            <v>0</v>
          </cell>
          <cell r="X348" t="str">
            <v>Buildout</v>
          </cell>
        </row>
        <row r="349">
          <cell r="B349">
            <v>1075</v>
          </cell>
          <cell r="C349">
            <v>0</v>
          </cell>
          <cell r="D349">
            <v>0</v>
          </cell>
          <cell r="E349">
            <v>0</v>
          </cell>
          <cell r="F349">
            <v>0</v>
          </cell>
          <cell r="G349">
            <v>0</v>
          </cell>
          <cell r="H349" t="str">
            <v>Calgary</v>
          </cell>
          <cell r="I349" t="str">
            <v>City</v>
          </cell>
          <cell r="J349">
            <v>116.99999999800001</v>
          </cell>
          <cell r="K349">
            <v>178.80210714899999</v>
          </cell>
          <cell r="L349">
            <v>186.41579897400001</v>
          </cell>
          <cell r="M349">
            <v>191.83489275900001</v>
          </cell>
          <cell r="N349">
            <v>192.00437049199999</v>
          </cell>
          <cell r="O349">
            <v>183.885483408</v>
          </cell>
          <cell r="P349">
            <v>1361.61482527</v>
          </cell>
          <cell r="Q349">
            <v>2259.48462449</v>
          </cell>
          <cell r="R349">
            <v>2304.9184407900002</v>
          </cell>
          <cell r="U349">
            <v>0</v>
          </cell>
          <cell r="X349" t="str">
            <v>Buildout</v>
          </cell>
        </row>
        <row r="350">
          <cell r="B350">
            <v>1077</v>
          </cell>
          <cell r="C350">
            <v>0</v>
          </cell>
          <cell r="D350">
            <v>0</v>
          </cell>
          <cell r="E350">
            <v>0</v>
          </cell>
          <cell r="F350">
            <v>0</v>
          </cell>
          <cell r="G350">
            <v>0</v>
          </cell>
          <cell r="H350" t="str">
            <v>Calgary</v>
          </cell>
          <cell r="I350" t="str">
            <v>City</v>
          </cell>
          <cell r="J350">
            <v>0</v>
          </cell>
          <cell r="K350">
            <v>0</v>
          </cell>
          <cell r="L350">
            <v>0</v>
          </cell>
          <cell r="M350">
            <v>0</v>
          </cell>
          <cell r="N350">
            <v>0</v>
          </cell>
          <cell r="O350">
            <v>0</v>
          </cell>
          <cell r="P350">
            <v>0</v>
          </cell>
          <cell r="Q350">
            <v>0</v>
          </cell>
          <cell r="R350">
            <v>0</v>
          </cell>
          <cell r="U350">
            <v>0</v>
          </cell>
          <cell r="X350" t="str">
            <v>Buildout</v>
          </cell>
        </row>
        <row r="351">
          <cell r="B351">
            <v>1214</v>
          </cell>
          <cell r="C351" t="str">
            <v>Outside_levy_boundary</v>
          </cell>
          <cell r="D351">
            <v>0</v>
          </cell>
          <cell r="E351">
            <v>0</v>
          </cell>
          <cell r="F351">
            <v>0</v>
          </cell>
          <cell r="G351">
            <v>0</v>
          </cell>
          <cell r="H351" t="str">
            <v>Calgary</v>
          </cell>
          <cell r="I351" t="str">
            <v>City</v>
          </cell>
          <cell r="J351">
            <v>38.000000000999997</v>
          </cell>
          <cell r="K351">
            <v>44</v>
          </cell>
          <cell r="L351">
            <v>44</v>
          </cell>
          <cell r="M351">
            <v>44</v>
          </cell>
          <cell r="N351">
            <v>44</v>
          </cell>
          <cell r="O351">
            <v>44</v>
          </cell>
          <cell r="P351">
            <v>44</v>
          </cell>
          <cell r="Q351">
            <v>44</v>
          </cell>
          <cell r="R351">
            <v>44</v>
          </cell>
          <cell r="U351">
            <v>0</v>
          </cell>
          <cell r="X351" t="str">
            <v>Unplanned</v>
          </cell>
        </row>
        <row r="352">
          <cell r="B352">
            <v>1241</v>
          </cell>
          <cell r="C352" t="str">
            <v>Outside_levy_boundary</v>
          </cell>
          <cell r="D352">
            <v>0</v>
          </cell>
          <cell r="E352">
            <v>0</v>
          </cell>
          <cell r="F352">
            <v>0</v>
          </cell>
          <cell r="G352">
            <v>0</v>
          </cell>
          <cell r="H352" t="str">
            <v>Calgary</v>
          </cell>
          <cell r="I352" t="str">
            <v>City</v>
          </cell>
          <cell r="J352">
            <v>0</v>
          </cell>
          <cell r="K352">
            <v>0</v>
          </cell>
          <cell r="L352">
            <v>0</v>
          </cell>
          <cell r="M352">
            <v>0</v>
          </cell>
          <cell r="N352">
            <v>0</v>
          </cell>
          <cell r="O352">
            <v>0</v>
          </cell>
          <cell r="P352">
            <v>0</v>
          </cell>
          <cell r="Q352">
            <v>0</v>
          </cell>
          <cell r="R352">
            <v>0</v>
          </cell>
          <cell r="U352">
            <v>0</v>
          </cell>
          <cell r="X352" t="str">
            <v>Unplanned</v>
          </cell>
        </row>
        <row r="353">
          <cell r="B353">
            <v>1248</v>
          </cell>
          <cell r="C353" t="str">
            <v>Outside_levy_boundary</v>
          </cell>
          <cell r="D353">
            <v>0</v>
          </cell>
          <cell r="E353">
            <v>0</v>
          </cell>
          <cell r="F353">
            <v>0</v>
          </cell>
          <cell r="G353">
            <v>0</v>
          </cell>
          <cell r="J353">
            <v>6</v>
          </cell>
          <cell r="K353">
            <v>6</v>
          </cell>
          <cell r="L353">
            <v>6</v>
          </cell>
          <cell r="M353">
            <v>6</v>
          </cell>
          <cell r="N353">
            <v>6</v>
          </cell>
          <cell r="O353">
            <v>6</v>
          </cell>
          <cell r="P353">
            <v>6</v>
          </cell>
          <cell r="Q353">
            <v>6</v>
          </cell>
          <cell r="R353">
            <v>6</v>
          </cell>
          <cell r="U353">
            <v>0</v>
          </cell>
          <cell r="X353" t="str">
            <v>Unplanned</v>
          </cell>
        </row>
        <row r="354">
          <cell r="B354">
            <v>1308</v>
          </cell>
          <cell r="C354" t="str">
            <v>Outside_levy_boundary</v>
          </cell>
          <cell r="D354">
            <v>0</v>
          </cell>
          <cell r="E354">
            <v>0</v>
          </cell>
          <cell r="F354">
            <v>0</v>
          </cell>
          <cell r="G354">
            <v>0</v>
          </cell>
          <cell r="H354" t="str">
            <v>Calgary</v>
          </cell>
          <cell r="I354" t="str">
            <v>City</v>
          </cell>
          <cell r="J354">
            <v>4783.9999999499996</v>
          </cell>
          <cell r="K354">
            <v>4806</v>
          </cell>
          <cell r="L354">
            <v>4806</v>
          </cell>
          <cell r="M354">
            <v>4806</v>
          </cell>
          <cell r="N354">
            <v>4806</v>
          </cell>
          <cell r="O354">
            <v>4806</v>
          </cell>
          <cell r="P354">
            <v>4806</v>
          </cell>
          <cell r="Q354">
            <v>4806</v>
          </cell>
          <cell r="R354">
            <v>4806</v>
          </cell>
          <cell r="U354">
            <v>0</v>
          </cell>
          <cell r="X354" t="str">
            <v>Buildout</v>
          </cell>
        </row>
        <row r="355">
          <cell r="B355">
            <v>1428</v>
          </cell>
          <cell r="C355" t="str">
            <v>Outside_levy_boundary</v>
          </cell>
          <cell r="D355">
            <v>0</v>
          </cell>
          <cell r="E355">
            <v>0</v>
          </cell>
          <cell r="F355">
            <v>0</v>
          </cell>
          <cell r="G355">
            <v>0</v>
          </cell>
          <cell r="H355" t="str">
            <v>Calgary</v>
          </cell>
          <cell r="I355" t="str">
            <v>City</v>
          </cell>
          <cell r="J355">
            <v>304.00000000199998</v>
          </cell>
          <cell r="K355">
            <v>410.24200000000002</v>
          </cell>
          <cell r="L355">
            <v>410.24200000000002</v>
          </cell>
          <cell r="M355">
            <v>410.24200000000002</v>
          </cell>
          <cell r="N355">
            <v>410.24200000000002</v>
          </cell>
          <cell r="O355">
            <v>410.24200000000002</v>
          </cell>
          <cell r="P355">
            <v>410.24200000000002</v>
          </cell>
          <cell r="Q355">
            <v>410.24200000000002</v>
          </cell>
          <cell r="R355">
            <v>410.24200000000002</v>
          </cell>
          <cell r="U355">
            <v>0</v>
          </cell>
          <cell r="X355" t="str">
            <v>Buildout</v>
          </cell>
        </row>
        <row r="356">
          <cell r="B356">
            <v>1538</v>
          </cell>
          <cell r="C356" t="str">
            <v>Outside_levy_boundary</v>
          </cell>
          <cell r="D356">
            <v>0</v>
          </cell>
          <cell r="E356">
            <v>0</v>
          </cell>
          <cell r="F356">
            <v>0</v>
          </cell>
          <cell r="G356">
            <v>0</v>
          </cell>
          <cell r="H356" t="str">
            <v>Calgary</v>
          </cell>
          <cell r="I356" t="str">
            <v>City</v>
          </cell>
          <cell r="J356">
            <v>0</v>
          </cell>
          <cell r="K356">
            <v>0</v>
          </cell>
          <cell r="L356">
            <v>0</v>
          </cell>
          <cell r="M356">
            <v>0</v>
          </cell>
          <cell r="N356">
            <v>0</v>
          </cell>
          <cell r="O356">
            <v>0</v>
          </cell>
          <cell r="P356">
            <v>0</v>
          </cell>
          <cell r="Q356">
            <v>0</v>
          </cell>
          <cell r="R356">
            <v>0</v>
          </cell>
          <cell r="U356">
            <v>0</v>
          </cell>
          <cell r="X356" t="str">
            <v>Buildout</v>
          </cell>
        </row>
        <row r="357">
          <cell r="B357">
            <v>1544</v>
          </cell>
          <cell r="C357" t="str">
            <v>Outside_levy_boundary</v>
          </cell>
          <cell r="D357">
            <v>0</v>
          </cell>
          <cell r="E357">
            <v>0</v>
          </cell>
          <cell r="F357">
            <v>0</v>
          </cell>
          <cell r="G357">
            <v>0</v>
          </cell>
          <cell r="H357" t="str">
            <v>Calgary</v>
          </cell>
          <cell r="I357" t="str">
            <v>City</v>
          </cell>
          <cell r="J357">
            <v>0</v>
          </cell>
          <cell r="K357">
            <v>0</v>
          </cell>
          <cell r="L357">
            <v>0</v>
          </cell>
          <cell r="M357">
            <v>0</v>
          </cell>
          <cell r="N357">
            <v>0</v>
          </cell>
          <cell r="O357">
            <v>0</v>
          </cell>
          <cell r="P357">
            <v>0</v>
          </cell>
          <cell r="Q357">
            <v>0</v>
          </cell>
          <cell r="R357">
            <v>0</v>
          </cell>
          <cell r="U357">
            <v>0</v>
          </cell>
          <cell r="X357" t="str">
            <v>Buildout</v>
          </cell>
        </row>
        <row r="358">
          <cell r="B358">
            <v>1602</v>
          </cell>
          <cell r="C358">
            <v>0</v>
          </cell>
          <cell r="D358">
            <v>0</v>
          </cell>
          <cell r="E358">
            <v>0</v>
          </cell>
          <cell r="F358">
            <v>0</v>
          </cell>
          <cell r="G358">
            <v>0</v>
          </cell>
          <cell r="H358" t="str">
            <v>Calgary</v>
          </cell>
          <cell r="I358" t="str">
            <v>City</v>
          </cell>
          <cell r="J358">
            <v>0</v>
          </cell>
          <cell r="K358">
            <v>0</v>
          </cell>
          <cell r="L358">
            <v>0</v>
          </cell>
          <cell r="M358">
            <v>0</v>
          </cell>
          <cell r="N358">
            <v>0</v>
          </cell>
          <cell r="O358">
            <v>0</v>
          </cell>
          <cell r="P358">
            <v>0</v>
          </cell>
          <cell r="Q358">
            <v>0</v>
          </cell>
          <cell r="R358">
            <v>0</v>
          </cell>
          <cell r="U358">
            <v>0</v>
          </cell>
          <cell r="X358" t="str">
            <v>Buildout</v>
          </cell>
        </row>
        <row r="359">
          <cell r="B359">
            <v>1603</v>
          </cell>
          <cell r="C359">
            <v>0</v>
          </cell>
          <cell r="D359">
            <v>0</v>
          </cell>
          <cell r="E359">
            <v>0</v>
          </cell>
          <cell r="F359">
            <v>0</v>
          </cell>
          <cell r="G359">
            <v>0</v>
          </cell>
          <cell r="H359" t="str">
            <v>Calgary</v>
          </cell>
          <cell r="I359" t="str">
            <v>City</v>
          </cell>
          <cell r="J359">
            <v>890.99999999800002</v>
          </cell>
          <cell r="K359">
            <v>1033.4670342899999</v>
          </cell>
          <cell r="L359">
            <v>1082.92329808</v>
          </cell>
          <cell r="M359">
            <v>1099.0960635900001</v>
          </cell>
          <cell r="N359">
            <v>1100.5363733300001</v>
          </cell>
          <cell r="O359">
            <v>1078.38103613</v>
          </cell>
          <cell r="P359">
            <v>1039.8141276900001</v>
          </cell>
          <cell r="Q359">
            <v>968.37558714500005</v>
          </cell>
          <cell r="R359">
            <v>900.17842469799996</v>
          </cell>
          <cell r="U359">
            <v>0</v>
          </cell>
          <cell r="X359" t="str">
            <v>Buildout</v>
          </cell>
        </row>
        <row r="360">
          <cell r="B360">
            <v>1604</v>
          </cell>
          <cell r="C360">
            <v>0</v>
          </cell>
          <cell r="D360">
            <v>0</v>
          </cell>
          <cell r="E360">
            <v>0</v>
          </cell>
          <cell r="F360">
            <v>0</v>
          </cell>
          <cell r="G360">
            <v>0</v>
          </cell>
          <cell r="H360" t="str">
            <v>Calgary</v>
          </cell>
          <cell r="I360" t="str">
            <v>City</v>
          </cell>
          <cell r="J360">
            <v>659.00000000499995</v>
          </cell>
          <cell r="K360">
            <v>702.47411014500005</v>
          </cell>
          <cell r="L360">
            <v>717.46225052199998</v>
          </cell>
          <cell r="M360">
            <v>723.29086009000002</v>
          </cell>
          <cell r="N360">
            <v>721.03779890099997</v>
          </cell>
          <cell r="O360">
            <v>702.70502379200002</v>
          </cell>
          <cell r="P360">
            <v>1165.6371798600001</v>
          </cell>
          <cell r="Q360">
            <v>1355.4532166900001</v>
          </cell>
          <cell r="R360">
            <v>1447.0000000099999</v>
          </cell>
          <cell r="U360">
            <v>0</v>
          </cell>
          <cell r="X360" t="str">
            <v>Buildout</v>
          </cell>
        </row>
        <row r="361">
          <cell r="B361">
            <v>1605</v>
          </cell>
          <cell r="C361">
            <v>0</v>
          </cell>
          <cell r="D361">
            <v>0</v>
          </cell>
          <cell r="E361">
            <v>0</v>
          </cell>
          <cell r="F361">
            <v>0</v>
          </cell>
          <cell r="G361">
            <v>0</v>
          </cell>
          <cell r="H361" t="str">
            <v>Calgary</v>
          </cell>
          <cell r="I361" t="str">
            <v>City</v>
          </cell>
          <cell r="J361">
            <v>1582</v>
          </cell>
          <cell r="K361">
            <v>1678.3274784</v>
          </cell>
          <cell r="L361">
            <v>1714.58870761</v>
          </cell>
          <cell r="M361">
            <v>1728.7476471800001</v>
          </cell>
          <cell r="N361">
            <v>1723.22635657</v>
          </cell>
          <cell r="O361">
            <v>1678.8102570999999</v>
          </cell>
          <cell r="P361">
            <v>2126.7029959699998</v>
          </cell>
          <cell r="Q361">
            <v>2429.60915845</v>
          </cell>
          <cell r="R361">
            <v>2603.5801180799999</v>
          </cell>
          <cell r="U361">
            <v>0</v>
          </cell>
          <cell r="X361" t="str">
            <v>Buildout</v>
          </cell>
        </row>
        <row r="362">
          <cell r="B362">
            <v>1606</v>
          </cell>
          <cell r="C362">
            <v>0</v>
          </cell>
          <cell r="D362">
            <v>0</v>
          </cell>
          <cell r="E362">
            <v>0</v>
          </cell>
          <cell r="F362">
            <v>0</v>
          </cell>
          <cell r="G362">
            <v>0</v>
          </cell>
          <cell r="H362" t="str">
            <v>Calgary</v>
          </cell>
          <cell r="I362" t="str">
            <v>City</v>
          </cell>
          <cell r="J362">
            <v>980.00000000199998</v>
          </cell>
          <cell r="K362">
            <v>1122.98861945</v>
          </cell>
          <cell r="L362">
            <v>1154.3274551699999</v>
          </cell>
          <cell r="M362">
            <v>1170.66151681</v>
          </cell>
          <cell r="N362">
            <v>1170.7850634500001</v>
          </cell>
          <cell r="O362">
            <v>1146.9117055199999</v>
          </cell>
          <cell r="P362">
            <v>2225.4692667700001</v>
          </cell>
          <cell r="Q362">
            <v>2593.0714361199998</v>
          </cell>
          <cell r="R362">
            <v>2984.7450694300001</v>
          </cell>
          <cell r="U362">
            <v>0</v>
          </cell>
          <cell r="X362" t="str">
            <v>Buildout</v>
          </cell>
        </row>
        <row r="363">
          <cell r="B363">
            <v>1607</v>
          </cell>
          <cell r="C363">
            <v>0</v>
          </cell>
          <cell r="D363">
            <v>0</v>
          </cell>
          <cell r="E363">
            <v>0</v>
          </cell>
          <cell r="F363">
            <v>0</v>
          </cell>
          <cell r="G363">
            <v>0</v>
          </cell>
          <cell r="H363" t="str">
            <v>Calgary</v>
          </cell>
          <cell r="I363" t="str">
            <v>City</v>
          </cell>
          <cell r="J363">
            <v>329.00000000300003</v>
          </cell>
          <cell r="K363">
            <v>423.74846898499999</v>
          </cell>
          <cell r="L363">
            <v>437.10041905000003</v>
          </cell>
          <cell r="M363">
            <v>443.92155917999997</v>
          </cell>
          <cell r="N363">
            <v>443.56609349799999</v>
          </cell>
          <cell r="O363">
            <v>432.304446493</v>
          </cell>
          <cell r="P363">
            <v>1642.5192793900001</v>
          </cell>
          <cell r="Q363">
            <v>2434.7197178599999</v>
          </cell>
          <cell r="R363">
            <v>3042.9015147</v>
          </cell>
          <cell r="U363">
            <v>0</v>
          </cell>
          <cell r="X363" t="str">
            <v>Buildout</v>
          </cell>
        </row>
        <row r="364">
          <cell r="B364">
            <v>1631</v>
          </cell>
          <cell r="C364">
            <v>0</v>
          </cell>
          <cell r="D364">
            <v>0</v>
          </cell>
          <cell r="E364">
            <v>0</v>
          </cell>
          <cell r="F364">
            <v>0</v>
          </cell>
          <cell r="G364">
            <v>0</v>
          </cell>
          <cell r="H364" t="str">
            <v>Calgary</v>
          </cell>
          <cell r="I364" t="str">
            <v>City</v>
          </cell>
          <cell r="J364">
            <v>109.999999989</v>
          </cell>
          <cell r="K364">
            <v>139.61386110399999</v>
          </cell>
          <cell r="L364">
            <v>144.06250048199999</v>
          </cell>
          <cell r="M364">
            <v>145.22936382200001</v>
          </cell>
          <cell r="N364">
            <v>143.406540828</v>
          </cell>
          <cell r="O364">
            <v>136.72244050099999</v>
          </cell>
          <cell r="P364">
            <v>130.36742079000001</v>
          </cell>
          <cell r="Q364">
            <v>118.58574846400001</v>
          </cell>
          <cell r="R364">
            <v>479.23144075200003</v>
          </cell>
          <cell r="U364">
            <v>0</v>
          </cell>
          <cell r="X364" t="str">
            <v>Buildout</v>
          </cell>
        </row>
        <row r="365">
          <cell r="B365">
            <v>1632</v>
          </cell>
          <cell r="C365" t="str">
            <v>Outside_levy_boundary</v>
          </cell>
          <cell r="D365">
            <v>0</v>
          </cell>
          <cell r="E365">
            <v>0</v>
          </cell>
          <cell r="F365">
            <v>0</v>
          </cell>
          <cell r="G365">
            <v>0</v>
          </cell>
          <cell r="H365" t="str">
            <v>Calgary</v>
          </cell>
          <cell r="I365" t="str">
            <v>City</v>
          </cell>
          <cell r="J365">
            <v>0</v>
          </cell>
          <cell r="K365">
            <v>1.8019854654799999E-39</v>
          </cell>
          <cell r="L365">
            <v>3.3865486767899998E-39</v>
          </cell>
          <cell r="M365">
            <v>5.2966118077200002E-39</v>
          </cell>
          <cell r="N365">
            <v>7.6931715298300003E-39</v>
          </cell>
          <cell r="O365">
            <v>3.4313757182599998E-31</v>
          </cell>
          <cell r="P365">
            <v>4.8668114192399998E-17</v>
          </cell>
          <cell r="Q365">
            <v>6.2159987651199995E-7</v>
          </cell>
          <cell r="R365">
            <v>178.187893863</v>
          </cell>
          <cell r="U365">
            <v>0</v>
          </cell>
          <cell r="X365" t="str">
            <v>Buildout</v>
          </cell>
        </row>
        <row r="366">
          <cell r="B366">
            <v>1655</v>
          </cell>
          <cell r="C366" t="str">
            <v>Outside_levy_boundary</v>
          </cell>
          <cell r="D366">
            <v>0</v>
          </cell>
          <cell r="E366">
            <v>0</v>
          </cell>
          <cell r="F366">
            <v>0</v>
          </cell>
          <cell r="G366">
            <v>0</v>
          </cell>
          <cell r="H366" t="str">
            <v>Calgary</v>
          </cell>
          <cell r="I366" t="str">
            <v>City</v>
          </cell>
          <cell r="J366">
            <v>0</v>
          </cell>
          <cell r="K366">
            <v>0</v>
          </cell>
          <cell r="L366">
            <v>0</v>
          </cell>
          <cell r="M366">
            <v>0</v>
          </cell>
          <cell r="N366">
            <v>0</v>
          </cell>
          <cell r="O366">
            <v>0</v>
          </cell>
          <cell r="P366">
            <v>0</v>
          </cell>
          <cell r="Q366">
            <v>0</v>
          </cell>
          <cell r="R366">
            <v>0</v>
          </cell>
          <cell r="U366">
            <v>0</v>
          </cell>
          <cell r="X366" t="str">
            <v>Buildout</v>
          </cell>
        </row>
        <row r="367">
          <cell r="B367">
            <v>1656</v>
          </cell>
          <cell r="C367" t="str">
            <v>Outside_levy_boundary</v>
          </cell>
          <cell r="D367">
            <v>0</v>
          </cell>
          <cell r="E367">
            <v>0</v>
          </cell>
          <cell r="F367">
            <v>0</v>
          </cell>
          <cell r="G367">
            <v>0</v>
          </cell>
          <cell r="H367" t="str">
            <v>Calgary</v>
          </cell>
          <cell r="I367" t="str">
            <v>City</v>
          </cell>
          <cell r="J367">
            <v>0</v>
          </cell>
          <cell r="K367">
            <v>0</v>
          </cell>
          <cell r="L367">
            <v>0</v>
          </cell>
          <cell r="M367">
            <v>0</v>
          </cell>
          <cell r="N367">
            <v>0</v>
          </cell>
          <cell r="O367">
            <v>0</v>
          </cell>
          <cell r="P367">
            <v>0</v>
          </cell>
          <cell r="Q367">
            <v>0</v>
          </cell>
          <cell r="R367">
            <v>0</v>
          </cell>
          <cell r="U367">
            <v>0</v>
          </cell>
          <cell r="X367" t="str">
            <v>Buildout</v>
          </cell>
        </row>
        <row r="368">
          <cell r="B368">
            <v>1667</v>
          </cell>
          <cell r="C368">
            <v>0</v>
          </cell>
          <cell r="D368">
            <v>0</v>
          </cell>
          <cell r="E368">
            <v>0</v>
          </cell>
          <cell r="F368">
            <v>0</v>
          </cell>
          <cell r="G368">
            <v>0</v>
          </cell>
          <cell r="H368" t="str">
            <v>Calgary</v>
          </cell>
          <cell r="I368" t="str">
            <v>City</v>
          </cell>
          <cell r="J368">
            <v>1421.0000000099999</v>
          </cell>
          <cell r="K368">
            <v>1470.40773706</v>
          </cell>
          <cell r="L368">
            <v>1503.27691596</v>
          </cell>
          <cell r="M368">
            <v>1516.2498399999999</v>
          </cell>
          <cell r="N368">
            <v>1511.0758533200001</v>
          </cell>
          <cell r="O368">
            <v>1470.66299624</v>
          </cell>
          <cell r="P368">
            <v>1405.1872640700001</v>
          </cell>
          <cell r="Q368">
            <v>1295.5066968900001</v>
          </cell>
          <cell r="R368">
            <v>1202.0382467899999</v>
          </cell>
          <cell r="U368">
            <v>0</v>
          </cell>
          <cell r="X368" t="str">
            <v>Buildout</v>
          </cell>
        </row>
        <row r="369">
          <cell r="B369">
            <v>1668</v>
          </cell>
          <cell r="C369">
            <v>0</v>
          </cell>
          <cell r="D369">
            <v>0</v>
          </cell>
          <cell r="E369">
            <v>0</v>
          </cell>
          <cell r="F369">
            <v>0</v>
          </cell>
          <cell r="G369">
            <v>0</v>
          </cell>
          <cell r="H369" t="str">
            <v>Calgary</v>
          </cell>
          <cell r="I369" t="str">
            <v>City</v>
          </cell>
          <cell r="J369">
            <v>1268.99999998</v>
          </cell>
          <cell r="K369">
            <v>1385.4835576600001</v>
          </cell>
          <cell r="L369">
            <v>1415.1388429900001</v>
          </cell>
          <cell r="M369">
            <v>1426.68325325</v>
          </cell>
          <cell r="N369">
            <v>1422.2106983799999</v>
          </cell>
          <cell r="O369">
            <v>1385.92459869</v>
          </cell>
          <cell r="P369">
            <v>1329.3880752299999</v>
          </cell>
          <cell r="Q369">
            <v>2162.0642448100002</v>
          </cell>
          <cell r="R369">
            <v>2382.7142396099998</v>
          </cell>
          <cell r="U369">
            <v>0</v>
          </cell>
          <cell r="X369" t="str">
            <v>Buildout</v>
          </cell>
        </row>
        <row r="370">
          <cell r="B370">
            <v>1669</v>
          </cell>
          <cell r="C370">
            <v>0</v>
          </cell>
          <cell r="D370">
            <v>0</v>
          </cell>
          <cell r="E370">
            <v>0</v>
          </cell>
          <cell r="F370">
            <v>0</v>
          </cell>
          <cell r="G370">
            <v>0</v>
          </cell>
          <cell r="H370" t="str">
            <v>Calgary</v>
          </cell>
          <cell r="I370" t="str">
            <v>City</v>
          </cell>
          <cell r="J370">
            <v>1178.00000004</v>
          </cell>
          <cell r="K370">
            <v>1393.52990617</v>
          </cell>
          <cell r="L370">
            <v>1423.10225066</v>
          </cell>
          <cell r="M370">
            <v>1434.5819530199999</v>
          </cell>
          <cell r="N370">
            <v>1430.16151556</v>
          </cell>
          <cell r="O370">
            <v>1394.01240373</v>
          </cell>
          <cell r="P370">
            <v>1338.1479472000001</v>
          </cell>
          <cell r="Q370">
            <v>2890.8151368200001</v>
          </cell>
          <cell r="R370">
            <v>3167.6749591399998</v>
          </cell>
          <cell r="U370">
            <v>0</v>
          </cell>
          <cell r="X370" t="str">
            <v>Buildout</v>
          </cell>
        </row>
        <row r="371">
          <cell r="B371">
            <v>1701</v>
          </cell>
          <cell r="C371">
            <v>0</v>
          </cell>
          <cell r="D371">
            <v>0</v>
          </cell>
          <cell r="E371">
            <v>0</v>
          </cell>
          <cell r="F371">
            <v>0</v>
          </cell>
          <cell r="G371">
            <v>0</v>
          </cell>
          <cell r="H371" t="str">
            <v>Calgary</v>
          </cell>
          <cell r="I371" t="str">
            <v>City</v>
          </cell>
          <cell r="J371">
            <v>1253.0000000099999</v>
          </cell>
          <cell r="K371">
            <v>1357.3526099000001</v>
          </cell>
          <cell r="L371">
            <v>1465.5550891400001</v>
          </cell>
          <cell r="M371">
            <v>1561.16570262</v>
          </cell>
          <cell r="N371">
            <v>1644.0736131900001</v>
          </cell>
          <cell r="O371">
            <v>1630.4968462700001</v>
          </cell>
          <cell r="P371">
            <v>1543.83426717</v>
          </cell>
          <cell r="Q371">
            <v>1429.32520168</v>
          </cell>
          <cell r="R371">
            <v>1340.64873573</v>
          </cell>
          <cell r="U371">
            <v>0</v>
          </cell>
          <cell r="X371" t="str">
            <v>Buildout</v>
          </cell>
        </row>
        <row r="372">
          <cell r="B372">
            <v>1702</v>
          </cell>
          <cell r="C372">
            <v>0</v>
          </cell>
          <cell r="D372">
            <v>0</v>
          </cell>
          <cell r="E372">
            <v>0</v>
          </cell>
          <cell r="F372">
            <v>0</v>
          </cell>
          <cell r="G372">
            <v>0</v>
          </cell>
          <cell r="H372" t="str">
            <v>Calgary</v>
          </cell>
          <cell r="I372" t="str">
            <v>City</v>
          </cell>
          <cell r="J372">
            <v>2008.99999998</v>
          </cell>
          <cell r="K372">
            <v>2338.0454482</v>
          </cell>
          <cell r="L372">
            <v>2509.0200665799998</v>
          </cell>
          <cell r="M372">
            <v>2666.34388984</v>
          </cell>
          <cell r="N372">
            <v>2767.0000000099999</v>
          </cell>
          <cell r="O372">
            <v>2682.3645605699999</v>
          </cell>
          <cell r="P372">
            <v>2525.2672595099998</v>
          </cell>
          <cell r="Q372">
            <v>2338.6410037300002</v>
          </cell>
          <cell r="R372">
            <v>2212.1129237599998</v>
          </cell>
          <cell r="U372">
            <v>0</v>
          </cell>
          <cell r="X372" t="str">
            <v>Buildout</v>
          </cell>
        </row>
        <row r="373">
          <cell r="B373">
            <v>1703</v>
          </cell>
          <cell r="C373">
            <v>0</v>
          </cell>
          <cell r="D373">
            <v>0</v>
          </cell>
          <cell r="E373">
            <v>0</v>
          </cell>
          <cell r="F373">
            <v>0</v>
          </cell>
          <cell r="G373">
            <v>0</v>
          </cell>
          <cell r="H373" t="str">
            <v>Calgary</v>
          </cell>
          <cell r="I373" t="str">
            <v>City</v>
          </cell>
          <cell r="J373">
            <v>1994.99999996</v>
          </cell>
          <cell r="K373">
            <v>2018.0928936600001</v>
          </cell>
          <cell r="L373">
            <v>2031.09465851</v>
          </cell>
          <cell r="M373">
            <v>2032.6099943300001</v>
          </cell>
          <cell r="N373">
            <v>2019.3966982699999</v>
          </cell>
          <cell r="O373">
            <v>1939.4627557599999</v>
          </cell>
          <cell r="P373">
            <v>1796.96870279</v>
          </cell>
          <cell r="Q373">
            <v>1661.97930438</v>
          </cell>
          <cell r="R373">
            <v>1587.4893486599999</v>
          </cell>
          <cell r="U373">
            <v>0</v>
          </cell>
          <cell r="X373" t="str">
            <v>Buildout</v>
          </cell>
        </row>
        <row r="374">
          <cell r="B374">
            <v>1704</v>
          </cell>
          <cell r="C374">
            <v>0</v>
          </cell>
          <cell r="D374">
            <v>0</v>
          </cell>
          <cell r="E374">
            <v>0</v>
          </cell>
          <cell r="F374">
            <v>0</v>
          </cell>
          <cell r="G374">
            <v>0</v>
          </cell>
          <cell r="H374" t="str">
            <v>Calgary</v>
          </cell>
          <cell r="I374" t="str">
            <v>City</v>
          </cell>
          <cell r="J374">
            <v>970.99999999500005</v>
          </cell>
          <cell r="K374">
            <v>1136.7104183199999</v>
          </cell>
          <cell r="L374">
            <v>1219.0876931800001</v>
          </cell>
          <cell r="M374">
            <v>1294.8298724900001</v>
          </cell>
          <cell r="N374">
            <v>1329.90182099</v>
          </cell>
          <cell r="O374">
            <v>1288.7775248400001</v>
          </cell>
          <cell r="P374">
            <v>1212.2580088</v>
          </cell>
          <cell r="Q374">
            <v>1121.6368605299999</v>
          </cell>
          <cell r="R374">
            <v>1060.94066666</v>
          </cell>
          <cell r="U374">
            <v>0</v>
          </cell>
          <cell r="X374" t="str">
            <v>Buildout</v>
          </cell>
        </row>
        <row r="375">
          <cell r="B375">
            <v>1705</v>
          </cell>
          <cell r="C375">
            <v>0</v>
          </cell>
          <cell r="D375">
            <v>0</v>
          </cell>
          <cell r="E375">
            <v>0</v>
          </cell>
          <cell r="F375">
            <v>0</v>
          </cell>
          <cell r="G375">
            <v>0</v>
          </cell>
          <cell r="H375" t="str">
            <v>Calgary</v>
          </cell>
          <cell r="I375" t="str">
            <v>City</v>
          </cell>
          <cell r="J375">
            <v>485.99999999900001</v>
          </cell>
          <cell r="K375">
            <v>577.49624303300004</v>
          </cell>
          <cell r="L375">
            <v>593.46968531000005</v>
          </cell>
          <cell r="M375">
            <v>596.11515655899996</v>
          </cell>
          <cell r="N375">
            <v>586.51339268200002</v>
          </cell>
          <cell r="O375">
            <v>554.67667985599996</v>
          </cell>
          <cell r="P375">
            <v>528.07238780800003</v>
          </cell>
          <cell r="Q375">
            <v>1282.20353813</v>
          </cell>
          <cell r="R375">
            <v>1478.00000009</v>
          </cell>
          <cell r="U375">
            <v>0</v>
          </cell>
          <cell r="X375" t="str">
            <v>Buildout</v>
          </cell>
        </row>
        <row r="376">
          <cell r="B376">
            <v>1706</v>
          </cell>
          <cell r="C376">
            <v>0</v>
          </cell>
          <cell r="D376">
            <v>0</v>
          </cell>
          <cell r="E376">
            <v>0</v>
          </cell>
          <cell r="F376">
            <v>0</v>
          </cell>
          <cell r="G376">
            <v>0</v>
          </cell>
          <cell r="H376" t="str">
            <v>Calgary</v>
          </cell>
          <cell r="I376" t="str">
            <v>City</v>
          </cell>
          <cell r="J376">
            <v>1858.00000004</v>
          </cell>
          <cell r="K376">
            <v>1888.6791952799999</v>
          </cell>
          <cell r="L376">
            <v>1905.9339093599999</v>
          </cell>
          <cell r="M376">
            <v>1907.64743271</v>
          </cell>
          <cell r="N376">
            <v>1892.60654374</v>
          </cell>
          <cell r="O376">
            <v>1815.5831185899999</v>
          </cell>
          <cell r="P376">
            <v>1694.05923809</v>
          </cell>
          <cell r="Q376">
            <v>2474.6991966700002</v>
          </cell>
          <cell r="R376">
            <v>2735.3135538000001</v>
          </cell>
          <cell r="U376">
            <v>0</v>
          </cell>
          <cell r="X376" t="str">
            <v>Buildout</v>
          </cell>
        </row>
        <row r="377">
          <cell r="B377">
            <v>1707</v>
          </cell>
          <cell r="C377">
            <v>0</v>
          </cell>
          <cell r="D377">
            <v>0</v>
          </cell>
          <cell r="E377">
            <v>0</v>
          </cell>
          <cell r="F377">
            <v>0</v>
          </cell>
          <cell r="G377">
            <v>0</v>
          </cell>
          <cell r="H377" t="str">
            <v>Calgary</v>
          </cell>
          <cell r="I377" t="str">
            <v>City</v>
          </cell>
          <cell r="J377">
            <v>3090.9999999500001</v>
          </cell>
          <cell r="K377">
            <v>3332.4999540499998</v>
          </cell>
          <cell r="L377">
            <v>3588.78513918</v>
          </cell>
          <cell r="M377">
            <v>3639.6772777299998</v>
          </cell>
          <cell r="N377">
            <v>3649.6673162699999</v>
          </cell>
          <cell r="O377">
            <v>3554.94772414</v>
          </cell>
          <cell r="P377">
            <v>3357.4741820300001</v>
          </cell>
          <cell r="Q377">
            <v>3160.3009095500001</v>
          </cell>
          <cell r="R377">
            <v>3019.4284376800001</v>
          </cell>
          <cell r="U377">
            <v>0</v>
          </cell>
          <cell r="X377" t="str">
            <v>Buildout</v>
          </cell>
        </row>
        <row r="378">
          <cell r="B378">
            <v>1708</v>
          </cell>
          <cell r="C378">
            <v>0</v>
          </cell>
          <cell r="D378">
            <v>0</v>
          </cell>
          <cell r="E378">
            <v>0</v>
          </cell>
          <cell r="F378">
            <v>0</v>
          </cell>
          <cell r="G378">
            <v>0</v>
          </cell>
          <cell r="H378" t="str">
            <v>Calgary</v>
          </cell>
          <cell r="I378" t="str">
            <v>City</v>
          </cell>
          <cell r="J378">
            <v>1783.99999998</v>
          </cell>
          <cell r="K378">
            <v>1960.2958896299999</v>
          </cell>
          <cell r="L378">
            <v>2075.0000000199998</v>
          </cell>
          <cell r="M378">
            <v>2075.4098802899998</v>
          </cell>
          <cell r="N378">
            <v>2062.6527271199998</v>
          </cell>
          <cell r="O378">
            <v>1992.5796301400001</v>
          </cell>
          <cell r="P378">
            <v>1857.2080433199999</v>
          </cell>
          <cell r="Q378">
            <v>1709.8155690399999</v>
          </cell>
          <cell r="R378">
            <v>1623.5900555799999</v>
          </cell>
          <cell r="U378">
            <v>0</v>
          </cell>
          <cell r="X378" t="str">
            <v>Buildout</v>
          </cell>
        </row>
        <row r="379">
          <cell r="B379">
            <v>1709</v>
          </cell>
          <cell r="C379">
            <v>0</v>
          </cell>
          <cell r="D379">
            <v>0</v>
          </cell>
          <cell r="E379">
            <v>0</v>
          </cell>
          <cell r="F379">
            <v>0</v>
          </cell>
          <cell r="G379">
            <v>0</v>
          </cell>
          <cell r="H379" t="str">
            <v>Calgary</v>
          </cell>
          <cell r="I379" t="str">
            <v>City</v>
          </cell>
          <cell r="J379">
            <v>2028.00000002</v>
          </cell>
          <cell r="K379">
            <v>2118.5246615999999</v>
          </cell>
          <cell r="L379">
            <v>2221.8709653400001</v>
          </cell>
          <cell r="M379">
            <v>2222.1733110599998</v>
          </cell>
          <cell r="N379">
            <v>2208.5521533900001</v>
          </cell>
          <cell r="O379">
            <v>2132.6376604000002</v>
          </cell>
          <cell r="P379">
            <v>1986.1913637</v>
          </cell>
          <cell r="Q379">
            <v>1828.5738178700001</v>
          </cell>
          <cell r="R379">
            <v>1737.3590226599999</v>
          </cell>
          <cell r="U379">
            <v>0</v>
          </cell>
          <cell r="X379" t="str">
            <v>Buildout</v>
          </cell>
        </row>
        <row r="380">
          <cell r="B380">
            <v>1713</v>
          </cell>
          <cell r="C380">
            <v>0</v>
          </cell>
          <cell r="D380">
            <v>0</v>
          </cell>
          <cell r="E380">
            <v>0</v>
          </cell>
          <cell r="F380">
            <v>0</v>
          </cell>
          <cell r="G380">
            <v>0</v>
          </cell>
          <cell r="H380" t="str">
            <v>Calgary</v>
          </cell>
          <cell r="I380" t="str">
            <v>City</v>
          </cell>
          <cell r="J380">
            <v>3610.9999999900001</v>
          </cell>
          <cell r="K380">
            <v>3728.1681132499998</v>
          </cell>
          <cell r="L380">
            <v>3991.3872094200001</v>
          </cell>
          <cell r="M380">
            <v>4232.5646236299999</v>
          </cell>
          <cell r="N380">
            <v>4211.2269759299998</v>
          </cell>
          <cell r="O380">
            <v>4074.91257606</v>
          </cell>
          <cell r="P380">
            <v>3821.3645875900002</v>
          </cell>
          <cell r="Q380">
            <v>3529.7276361700001</v>
          </cell>
          <cell r="R380">
            <v>3341.7654766400001</v>
          </cell>
          <cell r="U380">
            <v>0</v>
          </cell>
          <cell r="X380" t="str">
            <v>Buildout</v>
          </cell>
        </row>
        <row r="381">
          <cell r="B381">
            <v>1714</v>
          </cell>
          <cell r="C381">
            <v>0</v>
          </cell>
          <cell r="D381">
            <v>0</v>
          </cell>
          <cell r="E381">
            <v>0</v>
          </cell>
          <cell r="F381">
            <v>0</v>
          </cell>
          <cell r="G381">
            <v>0</v>
          </cell>
          <cell r="H381" t="str">
            <v>Calgary</v>
          </cell>
          <cell r="I381" t="str">
            <v>City</v>
          </cell>
          <cell r="J381">
            <v>2874.9999999900001</v>
          </cell>
          <cell r="K381">
            <v>3343.9294902199999</v>
          </cell>
          <cell r="L381">
            <v>3988.1043989599998</v>
          </cell>
          <cell r="M381">
            <v>4738.5253057899999</v>
          </cell>
          <cell r="N381">
            <v>4978.3342059300003</v>
          </cell>
          <cell r="O381">
            <v>5411.11206038</v>
          </cell>
          <cell r="P381">
            <v>5783.6090283000003</v>
          </cell>
          <cell r="Q381">
            <v>5947.0668952200003</v>
          </cell>
          <cell r="R381">
            <v>5955.5993146999999</v>
          </cell>
          <cell r="U381">
            <v>0</v>
          </cell>
          <cell r="X381" t="str">
            <v>Buildout</v>
          </cell>
        </row>
        <row r="382">
          <cell r="B382">
            <v>1715</v>
          </cell>
          <cell r="C382">
            <v>0</v>
          </cell>
          <cell r="D382">
            <v>0</v>
          </cell>
          <cell r="E382">
            <v>0</v>
          </cell>
          <cell r="F382">
            <v>0</v>
          </cell>
          <cell r="G382">
            <v>0</v>
          </cell>
          <cell r="H382" t="str">
            <v>Calgary</v>
          </cell>
          <cell r="I382" t="str">
            <v>City</v>
          </cell>
          <cell r="J382">
            <v>612.00000000499995</v>
          </cell>
          <cell r="K382">
            <v>686.12987360499994</v>
          </cell>
          <cell r="L382">
            <v>704.91471466500002</v>
          </cell>
          <cell r="M382">
            <v>707.88106532699999</v>
          </cell>
          <cell r="N382">
            <v>696.36824722200004</v>
          </cell>
          <cell r="O382">
            <v>1313.37198401</v>
          </cell>
          <cell r="P382">
            <v>2022.54094994</v>
          </cell>
          <cell r="Q382">
            <v>2385.0842312200002</v>
          </cell>
          <cell r="R382">
            <v>2643.5713889200001</v>
          </cell>
          <cell r="U382">
            <v>0</v>
          </cell>
          <cell r="X382" t="str">
            <v>Buildout</v>
          </cell>
        </row>
        <row r="383">
          <cell r="B383">
            <v>1716</v>
          </cell>
          <cell r="C383">
            <v>0</v>
          </cell>
          <cell r="D383">
            <v>0</v>
          </cell>
          <cell r="E383">
            <v>0</v>
          </cell>
          <cell r="F383">
            <v>0</v>
          </cell>
          <cell r="G383">
            <v>0</v>
          </cell>
          <cell r="H383" t="str">
            <v>Calgary</v>
          </cell>
          <cell r="I383" t="str">
            <v>City</v>
          </cell>
          <cell r="J383">
            <v>653.00000000499995</v>
          </cell>
          <cell r="K383">
            <v>678.37965874600002</v>
          </cell>
          <cell r="L383">
            <v>696.73983758700001</v>
          </cell>
          <cell r="M383">
            <v>699.47846883900002</v>
          </cell>
          <cell r="N383">
            <v>687.980488788</v>
          </cell>
          <cell r="O383">
            <v>1165.62436748</v>
          </cell>
          <cell r="P383">
            <v>1608.8106320500001</v>
          </cell>
          <cell r="Q383">
            <v>1861.2318354199999</v>
          </cell>
          <cell r="R383">
            <v>2105.7102735899998</v>
          </cell>
          <cell r="U383">
            <v>0</v>
          </cell>
          <cell r="X383" t="str">
            <v>Buildout</v>
          </cell>
        </row>
        <row r="384">
          <cell r="B384">
            <v>1717</v>
          </cell>
          <cell r="C384">
            <v>0</v>
          </cell>
          <cell r="D384">
            <v>0</v>
          </cell>
          <cell r="E384">
            <v>0</v>
          </cell>
          <cell r="F384">
            <v>0</v>
          </cell>
          <cell r="G384">
            <v>0</v>
          </cell>
          <cell r="H384" t="str">
            <v>Calgary</v>
          </cell>
          <cell r="I384" t="str">
            <v>City</v>
          </cell>
          <cell r="J384">
            <v>376.99999999900001</v>
          </cell>
          <cell r="K384">
            <v>436.98391215200002</v>
          </cell>
          <cell r="L384">
            <v>448.96871234299999</v>
          </cell>
          <cell r="M384">
            <v>450.87718634800001</v>
          </cell>
          <cell r="N384">
            <v>443.55630098300003</v>
          </cell>
          <cell r="O384">
            <v>849.64274913899999</v>
          </cell>
          <cell r="P384">
            <v>1316.2544755700001</v>
          </cell>
          <cell r="Q384">
            <v>1532.3525638900001</v>
          </cell>
          <cell r="R384">
            <v>1741.1250677200001</v>
          </cell>
          <cell r="U384">
            <v>0</v>
          </cell>
          <cell r="X384" t="str">
            <v>Buildout</v>
          </cell>
        </row>
        <row r="385">
          <cell r="B385">
            <v>1718</v>
          </cell>
          <cell r="C385">
            <v>0</v>
          </cell>
          <cell r="D385">
            <v>0</v>
          </cell>
          <cell r="E385">
            <v>0</v>
          </cell>
          <cell r="F385">
            <v>0</v>
          </cell>
          <cell r="G385">
            <v>0</v>
          </cell>
          <cell r="H385" t="str">
            <v>Calgary</v>
          </cell>
          <cell r="I385" t="str">
            <v>City</v>
          </cell>
          <cell r="J385">
            <v>522.99999999600004</v>
          </cell>
          <cell r="K385">
            <v>524.23631308999995</v>
          </cell>
          <cell r="L385">
            <v>535.72675290999996</v>
          </cell>
          <cell r="M385">
            <v>540.23407553599998</v>
          </cell>
          <cell r="N385">
            <v>538.45927156100004</v>
          </cell>
          <cell r="O385">
            <v>763.21080242000005</v>
          </cell>
          <cell r="P385">
            <v>816.21818013799998</v>
          </cell>
          <cell r="Q385">
            <v>857.57887672200002</v>
          </cell>
          <cell r="R385">
            <v>879.75671983999996</v>
          </cell>
          <cell r="U385">
            <v>0</v>
          </cell>
          <cell r="X385" t="str">
            <v>Buildout</v>
          </cell>
        </row>
        <row r="386">
          <cell r="B386">
            <v>1719</v>
          </cell>
          <cell r="C386">
            <v>0</v>
          </cell>
          <cell r="D386">
            <v>0</v>
          </cell>
          <cell r="E386">
            <v>0</v>
          </cell>
          <cell r="F386">
            <v>0</v>
          </cell>
          <cell r="G386">
            <v>0</v>
          </cell>
          <cell r="H386" t="str">
            <v>Calgary</v>
          </cell>
          <cell r="I386" t="str">
            <v>City</v>
          </cell>
          <cell r="J386">
            <v>2855.0000000499999</v>
          </cell>
          <cell r="K386">
            <v>2968.4155805800001</v>
          </cell>
          <cell r="L386">
            <v>3032.3251209800001</v>
          </cell>
          <cell r="M386">
            <v>3057.2516162699999</v>
          </cell>
          <cell r="N386">
            <v>3047.55504195</v>
          </cell>
          <cell r="O386">
            <v>2969.3037019100002</v>
          </cell>
          <cell r="P386">
            <v>2846.71219002</v>
          </cell>
          <cell r="Q386">
            <v>4152.1905182500004</v>
          </cell>
          <cell r="R386">
            <v>4539.8677725699999</v>
          </cell>
          <cell r="U386">
            <v>0</v>
          </cell>
          <cell r="X386" t="str">
            <v>Buildout</v>
          </cell>
        </row>
        <row r="387">
          <cell r="B387">
            <v>1720</v>
          </cell>
          <cell r="C387">
            <v>0</v>
          </cell>
          <cell r="D387">
            <v>0</v>
          </cell>
          <cell r="E387">
            <v>0</v>
          </cell>
          <cell r="F387">
            <v>0</v>
          </cell>
          <cell r="G387">
            <v>0</v>
          </cell>
          <cell r="H387" t="str">
            <v>Calgary</v>
          </cell>
          <cell r="I387" t="str">
            <v>City</v>
          </cell>
          <cell r="J387">
            <v>3495.9999999900001</v>
          </cell>
          <cell r="K387">
            <v>3784.10155304</v>
          </cell>
          <cell r="L387">
            <v>3865.6974126499999</v>
          </cell>
          <cell r="M387">
            <v>3897.5378176200002</v>
          </cell>
          <cell r="N387">
            <v>3885.1385668799999</v>
          </cell>
          <cell r="O387">
            <v>3785.2147349900001</v>
          </cell>
          <cell r="P387">
            <v>5055.3141388699996</v>
          </cell>
          <cell r="Q387">
            <v>5791.95317135</v>
          </cell>
          <cell r="R387">
            <v>6248.2301275899999</v>
          </cell>
          <cell r="U387">
            <v>0</v>
          </cell>
          <cell r="X387" t="str">
            <v>Buildout</v>
          </cell>
        </row>
        <row r="388">
          <cell r="B388">
            <v>1721</v>
          </cell>
          <cell r="C388">
            <v>0</v>
          </cell>
          <cell r="D388">
            <v>0</v>
          </cell>
          <cell r="E388">
            <v>0</v>
          </cell>
          <cell r="F388">
            <v>0</v>
          </cell>
          <cell r="G388">
            <v>0</v>
          </cell>
          <cell r="H388" t="str">
            <v>Calgary</v>
          </cell>
          <cell r="I388" t="str">
            <v>City</v>
          </cell>
          <cell r="J388">
            <v>2926.0000000099999</v>
          </cell>
          <cell r="K388">
            <v>3136.6764375500002</v>
          </cell>
          <cell r="L388">
            <v>3204.0296042800001</v>
          </cell>
          <cell r="M388">
            <v>3230.2765986499999</v>
          </cell>
          <cell r="N388">
            <v>3220.0851694399998</v>
          </cell>
          <cell r="O388">
            <v>3137.6422121400001</v>
          </cell>
          <cell r="P388">
            <v>4590.1433014499999</v>
          </cell>
          <cell r="Q388">
            <v>5294.7989555100003</v>
          </cell>
          <cell r="R388">
            <v>5684.3767057200002</v>
          </cell>
          <cell r="U388">
            <v>0</v>
          </cell>
          <cell r="X388" t="str">
            <v>Buildout</v>
          </cell>
        </row>
        <row r="389">
          <cell r="B389">
            <v>1722</v>
          </cell>
          <cell r="C389">
            <v>0</v>
          </cell>
          <cell r="D389">
            <v>0</v>
          </cell>
          <cell r="E389">
            <v>0</v>
          </cell>
          <cell r="F389">
            <v>0</v>
          </cell>
          <cell r="G389">
            <v>0</v>
          </cell>
          <cell r="H389" t="str">
            <v>Calgary</v>
          </cell>
          <cell r="I389" t="str">
            <v>City</v>
          </cell>
          <cell r="J389">
            <v>824.99999999600004</v>
          </cell>
          <cell r="K389">
            <v>897.60615966299997</v>
          </cell>
          <cell r="L389">
            <v>943.26568970200003</v>
          </cell>
          <cell r="M389">
            <v>983.72849280499997</v>
          </cell>
          <cell r="N389">
            <v>1011</v>
          </cell>
          <cell r="O389">
            <v>977.47582898799999</v>
          </cell>
          <cell r="P389">
            <v>916.16326862400001</v>
          </cell>
          <cell r="Q389">
            <v>848.40512700900001</v>
          </cell>
          <cell r="R389">
            <v>804.82992876499998</v>
          </cell>
          <cell r="U389">
            <v>0</v>
          </cell>
          <cell r="X389" t="str">
            <v>Buildout</v>
          </cell>
        </row>
        <row r="390">
          <cell r="B390">
            <v>1723</v>
          </cell>
          <cell r="C390">
            <v>0</v>
          </cell>
          <cell r="D390">
            <v>0</v>
          </cell>
          <cell r="E390">
            <v>0</v>
          </cell>
          <cell r="F390">
            <v>0</v>
          </cell>
          <cell r="G390">
            <v>0</v>
          </cell>
          <cell r="H390" t="str">
            <v>Calgary</v>
          </cell>
          <cell r="I390" t="str">
            <v>City</v>
          </cell>
          <cell r="J390">
            <v>0</v>
          </cell>
          <cell r="K390">
            <v>2.2662132383800001E-6</v>
          </cell>
          <cell r="L390">
            <v>4.9209510983999997E-6</v>
          </cell>
          <cell r="M390">
            <v>8.0972736282499992E-6</v>
          </cell>
          <cell r="N390">
            <v>1.2106422321899999E-5</v>
          </cell>
          <cell r="O390">
            <v>786.26447311100003</v>
          </cell>
          <cell r="P390">
            <v>2313.0806828599998</v>
          </cell>
          <cell r="Q390">
            <v>2805.5037115599998</v>
          </cell>
          <cell r="R390">
            <v>3251.4165647999998</v>
          </cell>
          <cell r="U390">
            <v>0</v>
          </cell>
          <cell r="X390" t="str">
            <v>Buildout</v>
          </cell>
        </row>
        <row r="391">
          <cell r="B391">
            <v>1724</v>
          </cell>
          <cell r="C391">
            <v>0</v>
          </cell>
          <cell r="D391">
            <v>0</v>
          </cell>
          <cell r="E391">
            <v>0</v>
          </cell>
          <cell r="F391">
            <v>0</v>
          </cell>
          <cell r="G391">
            <v>0</v>
          </cell>
          <cell r="H391" t="str">
            <v>Calgary</v>
          </cell>
          <cell r="I391" t="str">
            <v>City</v>
          </cell>
          <cell r="J391">
            <v>737.99999999700003</v>
          </cell>
          <cell r="K391">
            <v>775.71890935099998</v>
          </cell>
          <cell r="L391">
            <v>780.51084990799995</v>
          </cell>
          <cell r="M391">
            <v>780.95915151099996</v>
          </cell>
          <cell r="N391">
            <v>776.07172926400006</v>
          </cell>
          <cell r="O391">
            <v>746.27394528000002</v>
          </cell>
          <cell r="P391">
            <v>691.76832538099995</v>
          </cell>
          <cell r="Q391">
            <v>638.79677460400001</v>
          </cell>
          <cell r="R391">
            <v>609.64973432700003</v>
          </cell>
          <cell r="U391">
            <v>0</v>
          </cell>
          <cell r="X391" t="str">
            <v>Buildout</v>
          </cell>
        </row>
        <row r="392">
          <cell r="B392">
            <v>1725</v>
          </cell>
          <cell r="C392">
            <v>0</v>
          </cell>
          <cell r="D392">
            <v>0</v>
          </cell>
          <cell r="E392">
            <v>0</v>
          </cell>
          <cell r="F392">
            <v>0</v>
          </cell>
          <cell r="G392">
            <v>0</v>
          </cell>
          <cell r="H392" t="str">
            <v>Calgary</v>
          </cell>
          <cell r="I392" t="str">
            <v>City</v>
          </cell>
          <cell r="J392">
            <v>1043</v>
          </cell>
          <cell r="K392">
            <v>1168.1519209400001</v>
          </cell>
          <cell r="L392">
            <v>1226.0359989399999</v>
          </cell>
          <cell r="M392">
            <v>1226.20631807</v>
          </cell>
          <cell r="N392">
            <v>1218.6881375600001</v>
          </cell>
          <cell r="O392">
            <v>1176.8384220800001</v>
          </cell>
          <cell r="P392">
            <v>1096.09252969</v>
          </cell>
          <cell r="Q392">
            <v>1009.10599817</v>
          </cell>
          <cell r="R392">
            <v>958.72457474199996</v>
          </cell>
          <cell r="U392">
            <v>0</v>
          </cell>
          <cell r="X392" t="str">
            <v>Buildout</v>
          </cell>
        </row>
        <row r="393">
          <cell r="B393">
            <v>1726</v>
          </cell>
          <cell r="C393">
            <v>0</v>
          </cell>
          <cell r="D393">
            <v>0</v>
          </cell>
          <cell r="E393">
            <v>0</v>
          </cell>
          <cell r="F393">
            <v>0</v>
          </cell>
          <cell r="G393">
            <v>0</v>
          </cell>
          <cell r="H393" t="str">
            <v>Calgary</v>
          </cell>
          <cell r="I393" t="str">
            <v>City</v>
          </cell>
          <cell r="J393">
            <v>1150</v>
          </cell>
          <cell r="K393">
            <v>1260.35206055</v>
          </cell>
          <cell r="L393">
            <v>1282.6227704299999</v>
          </cell>
          <cell r="M393">
            <v>1282.8483294800001</v>
          </cell>
          <cell r="N393">
            <v>1275.0504755500001</v>
          </cell>
          <cell r="O393">
            <v>1229.3253908500001</v>
          </cell>
          <cell r="P393">
            <v>1142.2556926300001</v>
          </cell>
          <cell r="Q393">
            <v>1052.2292201600001</v>
          </cell>
          <cell r="R393">
            <v>1001.66056059</v>
          </cell>
          <cell r="U393">
            <v>0</v>
          </cell>
          <cell r="X393" t="str">
            <v>Buildout</v>
          </cell>
        </row>
        <row r="394">
          <cell r="B394">
            <v>1727</v>
          </cell>
          <cell r="C394">
            <v>0</v>
          </cell>
          <cell r="D394">
            <v>0</v>
          </cell>
          <cell r="E394">
            <v>0</v>
          </cell>
          <cell r="F394">
            <v>0</v>
          </cell>
          <cell r="G394">
            <v>0</v>
          </cell>
          <cell r="H394" t="str">
            <v>Calgary</v>
          </cell>
          <cell r="I394" t="str">
            <v>City</v>
          </cell>
          <cell r="J394">
            <v>0</v>
          </cell>
          <cell r="K394">
            <v>5.0680384003299999</v>
          </cell>
          <cell r="L394">
            <v>5.10068974032</v>
          </cell>
          <cell r="M394">
            <v>5.1044952017999998</v>
          </cell>
          <cell r="N394">
            <v>5.0713126382600002</v>
          </cell>
          <cell r="O394">
            <v>4.8705744584500001</v>
          </cell>
          <cell r="P394">
            <v>5.8072515355299998</v>
          </cell>
          <cell r="Q394">
            <v>358.56858630699998</v>
          </cell>
          <cell r="R394">
            <v>524.26286961599999</v>
          </cell>
          <cell r="U394">
            <v>0</v>
          </cell>
          <cell r="X394" t="str">
            <v>Buildout</v>
          </cell>
        </row>
        <row r="395">
          <cell r="B395">
            <v>1728</v>
          </cell>
          <cell r="C395">
            <v>0</v>
          </cell>
          <cell r="D395">
            <v>0</v>
          </cell>
          <cell r="E395">
            <v>0</v>
          </cell>
          <cell r="F395">
            <v>0</v>
          </cell>
          <cell r="G395">
            <v>0</v>
          </cell>
          <cell r="H395" t="str">
            <v>Calgary</v>
          </cell>
          <cell r="I395" t="str">
            <v>City</v>
          </cell>
          <cell r="J395">
            <v>2761.9999999800002</v>
          </cell>
          <cell r="K395">
            <v>2975.1282752000002</v>
          </cell>
          <cell r="L395">
            <v>3183.0011863599998</v>
          </cell>
          <cell r="M395">
            <v>3349.0000000300001</v>
          </cell>
          <cell r="N395">
            <v>3331.0864040599999</v>
          </cell>
          <cell r="O395">
            <v>3224.5042938000001</v>
          </cell>
          <cell r="P395">
            <v>3022.0622653300002</v>
          </cell>
          <cell r="Q395">
            <v>2787.8210810700002</v>
          </cell>
          <cell r="R395">
            <v>2639.1081322599998</v>
          </cell>
          <cell r="U395">
            <v>0</v>
          </cell>
          <cell r="X395" t="str">
            <v>Buildout</v>
          </cell>
        </row>
        <row r="396">
          <cell r="B396">
            <v>1729</v>
          </cell>
          <cell r="C396">
            <v>0</v>
          </cell>
          <cell r="D396">
            <v>0</v>
          </cell>
          <cell r="E396">
            <v>0</v>
          </cell>
          <cell r="F396">
            <v>0</v>
          </cell>
          <cell r="G396">
            <v>0</v>
          </cell>
          <cell r="H396" t="str">
            <v>Calgary</v>
          </cell>
          <cell r="I396" t="str">
            <v>City</v>
          </cell>
          <cell r="J396">
            <v>2960.0000000099999</v>
          </cell>
          <cell r="K396">
            <v>3199.0037695400001</v>
          </cell>
          <cell r="L396">
            <v>3299.0381323699999</v>
          </cell>
          <cell r="M396">
            <v>3299.4324624999999</v>
          </cell>
          <cell r="N396">
            <v>3279.3227347100001</v>
          </cell>
          <cell r="O396">
            <v>3163.9823797899999</v>
          </cell>
          <cell r="P396">
            <v>2942.7433284600002</v>
          </cell>
          <cell r="Q396">
            <v>2709.80729432</v>
          </cell>
          <cell r="R396">
            <v>2577.3898322099999</v>
          </cell>
          <cell r="U396">
            <v>0</v>
          </cell>
          <cell r="X396" t="str">
            <v>Buildout</v>
          </cell>
        </row>
        <row r="397">
          <cell r="B397">
            <v>1730</v>
          </cell>
          <cell r="C397">
            <v>0</v>
          </cell>
          <cell r="D397">
            <v>0</v>
          </cell>
          <cell r="E397">
            <v>0</v>
          </cell>
          <cell r="F397">
            <v>0</v>
          </cell>
          <cell r="G397">
            <v>0</v>
          </cell>
          <cell r="H397" t="str">
            <v>Calgary</v>
          </cell>
          <cell r="I397" t="str">
            <v>City</v>
          </cell>
          <cell r="J397">
            <v>2947.9999999299998</v>
          </cell>
          <cell r="K397">
            <v>3003.3171439799999</v>
          </cell>
          <cell r="L397">
            <v>3231.35899384</v>
          </cell>
          <cell r="M397">
            <v>3441.5896476799999</v>
          </cell>
          <cell r="N397">
            <v>3630.8399936699998</v>
          </cell>
          <cell r="O397">
            <v>3605.3488084400001</v>
          </cell>
          <cell r="P397">
            <v>3403.5308679999998</v>
          </cell>
          <cell r="Q397">
            <v>3166.4180354</v>
          </cell>
          <cell r="R397">
            <v>2998.48243241</v>
          </cell>
          <cell r="U397">
            <v>0</v>
          </cell>
          <cell r="X397" t="str">
            <v>Buildout</v>
          </cell>
        </row>
        <row r="398">
          <cell r="B398">
            <v>1731</v>
          </cell>
          <cell r="C398">
            <v>0</v>
          </cell>
          <cell r="D398">
            <v>0</v>
          </cell>
          <cell r="E398">
            <v>0</v>
          </cell>
          <cell r="F398">
            <v>0</v>
          </cell>
          <cell r="G398">
            <v>0</v>
          </cell>
          <cell r="H398" t="str">
            <v>Calgary</v>
          </cell>
          <cell r="I398" t="str">
            <v>City</v>
          </cell>
          <cell r="J398">
            <v>2885.0000000099999</v>
          </cell>
          <cell r="K398">
            <v>3194.4314263599999</v>
          </cell>
          <cell r="L398">
            <v>3228.8703919200002</v>
          </cell>
          <cell r="M398">
            <v>3228.8094709100001</v>
          </cell>
          <cell r="N398">
            <v>3209.8500828299998</v>
          </cell>
          <cell r="O398">
            <v>3098.55174545</v>
          </cell>
          <cell r="P398">
            <v>2880.8402528900001</v>
          </cell>
          <cell r="Q398">
            <v>2649.8239548299998</v>
          </cell>
          <cell r="R398">
            <v>2520.1490941799998</v>
          </cell>
          <cell r="U398">
            <v>0</v>
          </cell>
          <cell r="X398" t="str">
            <v>Buildout</v>
          </cell>
        </row>
        <row r="399">
          <cell r="B399">
            <v>1732</v>
          </cell>
          <cell r="C399">
            <v>0</v>
          </cell>
          <cell r="D399">
            <v>0</v>
          </cell>
          <cell r="E399">
            <v>0</v>
          </cell>
          <cell r="F399">
            <v>0</v>
          </cell>
          <cell r="G399">
            <v>0</v>
          </cell>
          <cell r="H399" t="str">
            <v>Calgary</v>
          </cell>
          <cell r="I399" t="str">
            <v>City</v>
          </cell>
          <cell r="J399">
            <v>1922</v>
          </cell>
          <cell r="K399">
            <v>2138.0016382099998</v>
          </cell>
          <cell r="L399">
            <v>2237.9385049799998</v>
          </cell>
          <cell r="M399">
            <v>2237.4995285</v>
          </cell>
          <cell r="N399">
            <v>2224.3054911600002</v>
          </cell>
          <cell r="O399">
            <v>2151.2468868999999</v>
          </cell>
          <cell r="P399">
            <v>2004.9949167699999</v>
          </cell>
          <cell r="Q399">
            <v>1842.21256836</v>
          </cell>
          <cell r="R399">
            <v>1748.2123215500001</v>
          </cell>
          <cell r="U399">
            <v>0</v>
          </cell>
          <cell r="X399" t="str">
            <v>Buildout</v>
          </cell>
        </row>
        <row r="400">
          <cell r="B400">
            <v>1733</v>
          </cell>
          <cell r="C400">
            <v>0</v>
          </cell>
          <cell r="D400">
            <v>0</v>
          </cell>
          <cell r="E400">
            <v>0</v>
          </cell>
          <cell r="F400">
            <v>0</v>
          </cell>
          <cell r="G400">
            <v>0</v>
          </cell>
          <cell r="H400" t="str">
            <v>Calgary</v>
          </cell>
          <cell r="I400" t="str">
            <v>City</v>
          </cell>
          <cell r="J400">
            <v>3592</v>
          </cell>
          <cell r="K400">
            <v>4186.0499068899999</v>
          </cell>
          <cell r="L400">
            <v>4355.4613847199998</v>
          </cell>
          <cell r="M400">
            <v>4355.94090787</v>
          </cell>
          <cell r="N400">
            <v>4324.0628337400003</v>
          </cell>
          <cell r="O400">
            <v>4171.0900328500002</v>
          </cell>
          <cell r="P400">
            <v>3894.03691901</v>
          </cell>
          <cell r="Q400">
            <v>3566.0064504799998</v>
          </cell>
          <cell r="R400">
            <v>3359.67286964</v>
          </cell>
          <cell r="U400">
            <v>0</v>
          </cell>
          <cell r="X400" t="str">
            <v>Buildout</v>
          </cell>
        </row>
        <row r="401">
          <cell r="B401">
            <v>1734</v>
          </cell>
          <cell r="C401">
            <v>0</v>
          </cell>
          <cell r="D401">
            <v>0</v>
          </cell>
          <cell r="E401">
            <v>0</v>
          </cell>
          <cell r="F401">
            <v>0</v>
          </cell>
          <cell r="G401">
            <v>0</v>
          </cell>
          <cell r="H401" t="str">
            <v>Calgary</v>
          </cell>
          <cell r="I401" t="str">
            <v>City</v>
          </cell>
          <cell r="J401">
            <v>1596.0000000099999</v>
          </cell>
          <cell r="K401">
            <v>1615.6906438399999</v>
          </cell>
          <cell r="L401">
            <v>1626.0998917100001</v>
          </cell>
          <cell r="M401">
            <v>1627.31307339</v>
          </cell>
          <cell r="N401">
            <v>1616.7344725</v>
          </cell>
          <cell r="O401">
            <v>1552.73914089</v>
          </cell>
          <cell r="P401">
            <v>1438.6580151000001</v>
          </cell>
          <cell r="Q401">
            <v>1330.58513642</v>
          </cell>
          <cell r="R401">
            <v>1270.94827588</v>
          </cell>
          <cell r="U401">
            <v>0</v>
          </cell>
          <cell r="X401" t="str">
            <v>Buildout</v>
          </cell>
        </row>
        <row r="402">
          <cell r="B402">
            <v>1738</v>
          </cell>
          <cell r="C402" t="str">
            <v>Outside_levy_boundary</v>
          </cell>
          <cell r="D402">
            <v>0</v>
          </cell>
          <cell r="E402">
            <v>0</v>
          </cell>
          <cell r="F402">
            <v>0</v>
          </cell>
          <cell r="G402">
            <v>0</v>
          </cell>
          <cell r="H402" t="str">
            <v>Calgary</v>
          </cell>
          <cell r="I402" t="str">
            <v>City</v>
          </cell>
          <cell r="J402">
            <v>581.00000000299997</v>
          </cell>
          <cell r="K402">
            <v>0</v>
          </cell>
          <cell r="L402">
            <v>0</v>
          </cell>
          <cell r="M402">
            <v>0</v>
          </cell>
          <cell r="N402">
            <v>0</v>
          </cell>
          <cell r="O402">
            <v>0</v>
          </cell>
          <cell r="P402">
            <v>969.87194645900001</v>
          </cell>
          <cell r="Q402">
            <v>969.87194645900001</v>
          </cell>
          <cell r="R402">
            <v>969.87194645900001</v>
          </cell>
          <cell r="U402">
            <v>0</v>
          </cell>
          <cell r="X402" t="str">
            <v>Area Structure Plan</v>
          </cell>
        </row>
        <row r="403">
          <cell r="B403">
            <v>1739</v>
          </cell>
          <cell r="C403">
            <v>0</v>
          </cell>
          <cell r="D403">
            <v>0</v>
          </cell>
          <cell r="E403">
            <v>0</v>
          </cell>
          <cell r="F403">
            <v>0</v>
          </cell>
          <cell r="G403">
            <v>0</v>
          </cell>
          <cell r="H403" t="str">
            <v>Calgary</v>
          </cell>
          <cell r="I403" t="str">
            <v>City</v>
          </cell>
          <cell r="J403">
            <v>3658.00000004</v>
          </cell>
          <cell r="K403">
            <v>3844.1251935199998</v>
          </cell>
          <cell r="L403">
            <v>3867.2265666500002</v>
          </cell>
          <cell r="M403">
            <v>3868.9278686100001</v>
          </cell>
          <cell r="N403">
            <v>3845.3396156399999</v>
          </cell>
          <cell r="O403">
            <v>3701.0976414900001</v>
          </cell>
          <cell r="P403">
            <v>3432.2556480500002</v>
          </cell>
          <cell r="Q403">
            <v>3165.8793230400001</v>
          </cell>
          <cell r="R403">
            <v>3019.3916187</v>
          </cell>
          <cell r="U403">
            <v>0</v>
          </cell>
          <cell r="X403" t="str">
            <v>Buildout</v>
          </cell>
        </row>
        <row r="404">
          <cell r="B404">
            <v>1740</v>
          </cell>
          <cell r="C404">
            <v>0</v>
          </cell>
          <cell r="D404">
            <v>0</v>
          </cell>
          <cell r="E404">
            <v>0</v>
          </cell>
          <cell r="F404">
            <v>0</v>
          </cell>
          <cell r="G404">
            <v>0</v>
          </cell>
          <cell r="H404" t="str">
            <v>Calgary</v>
          </cell>
          <cell r="I404" t="str">
            <v>City</v>
          </cell>
          <cell r="J404">
            <v>2328.0000000599998</v>
          </cell>
          <cell r="K404">
            <v>2554.0000000700002</v>
          </cell>
          <cell r="L404">
            <v>2569.24112285</v>
          </cell>
          <cell r="M404">
            <v>2569.3528189799999</v>
          </cell>
          <cell r="N404">
            <v>2554.23992546</v>
          </cell>
          <cell r="O404">
            <v>2464.56798837</v>
          </cell>
          <cell r="P404">
            <v>2290.2850937200001</v>
          </cell>
          <cell r="Q404">
            <v>2107.3553373099999</v>
          </cell>
          <cell r="R404">
            <v>2005.19047763</v>
          </cell>
          <cell r="U404">
            <v>0</v>
          </cell>
          <cell r="X404" t="str">
            <v>Buildout</v>
          </cell>
        </row>
        <row r="405">
          <cell r="B405">
            <v>1746</v>
          </cell>
          <cell r="C405">
            <v>0</v>
          </cell>
          <cell r="D405">
            <v>0</v>
          </cell>
          <cell r="E405">
            <v>0</v>
          </cell>
          <cell r="F405">
            <v>0</v>
          </cell>
          <cell r="G405">
            <v>0</v>
          </cell>
          <cell r="H405" t="str">
            <v>Calgary</v>
          </cell>
          <cell r="I405" t="str">
            <v>City</v>
          </cell>
          <cell r="J405">
            <v>1615.99999998</v>
          </cell>
          <cell r="K405">
            <v>1778.2422123700001</v>
          </cell>
          <cell r="L405">
            <v>1911.4145787499999</v>
          </cell>
          <cell r="M405">
            <v>2029.24984002</v>
          </cell>
          <cell r="N405">
            <v>2053.25395699</v>
          </cell>
          <cell r="O405">
            <v>1984.4203832400001</v>
          </cell>
          <cell r="P405">
            <v>1868.98359828</v>
          </cell>
          <cell r="Q405">
            <v>1721.01975788</v>
          </cell>
          <cell r="R405">
            <v>1614.87697815</v>
          </cell>
          <cell r="U405">
            <v>0</v>
          </cell>
          <cell r="X405" t="str">
            <v>Buildout</v>
          </cell>
        </row>
        <row r="406">
          <cell r="B406">
            <v>1747</v>
          </cell>
          <cell r="C406">
            <v>0</v>
          </cell>
          <cell r="D406">
            <v>0</v>
          </cell>
          <cell r="E406">
            <v>0</v>
          </cell>
          <cell r="F406">
            <v>0</v>
          </cell>
          <cell r="G406">
            <v>0</v>
          </cell>
          <cell r="H406" t="str">
            <v>Calgary</v>
          </cell>
          <cell r="I406" t="str">
            <v>City</v>
          </cell>
          <cell r="J406">
            <v>752.99999999700003</v>
          </cell>
          <cell r="K406">
            <v>767.31225705999998</v>
          </cell>
          <cell r="L406">
            <v>820.33302213499996</v>
          </cell>
          <cell r="M406">
            <v>851.00000000099999</v>
          </cell>
          <cell r="N406">
            <v>845.74664656000004</v>
          </cell>
          <cell r="O406">
            <v>817.84464981300005</v>
          </cell>
          <cell r="P406">
            <v>765.303702262</v>
          </cell>
          <cell r="Q406">
            <v>705.97067603200003</v>
          </cell>
          <cell r="R406">
            <v>668.97212754199995</v>
          </cell>
          <cell r="U406">
            <v>0</v>
          </cell>
          <cell r="X406" t="str">
            <v>Buildout</v>
          </cell>
        </row>
        <row r="407">
          <cell r="B407">
            <v>1748</v>
          </cell>
          <cell r="C407">
            <v>0</v>
          </cell>
          <cell r="D407">
            <v>0</v>
          </cell>
          <cell r="E407">
            <v>0</v>
          </cell>
          <cell r="F407">
            <v>0</v>
          </cell>
          <cell r="G407">
            <v>0</v>
          </cell>
          <cell r="H407" t="str">
            <v>Calgary</v>
          </cell>
          <cell r="I407" t="str">
            <v>City</v>
          </cell>
          <cell r="J407">
            <v>602.00000000299997</v>
          </cell>
          <cell r="K407">
            <v>687.91350909899995</v>
          </cell>
          <cell r="L407">
            <v>695.101265345</v>
          </cell>
          <cell r="M407">
            <v>695.25982032599995</v>
          </cell>
          <cell r="N407">
            <v>691.03172645500001</v>
          </cell>
          <cell r="O407">
            <v>665.98135539800001</v>
          </cell>
          <cell r="P407">
            <v>618.52275871300003</v>
          </cell>
          <cell r="Q407">
            <v>569.937558309</v>
          </cell>
          <cell r="R407">
            <v>542.78964564900002</v>
          </cell>
          <cell r="U407">
            <v>0</v>
          </cell>
          <cell r="X407" t="str">
            <v>Buildout</v>
          </cell>
        </row>
        <row r="408">
          <cell r="B408">
            <v>1749</v>
          </cell>
          <cell r="C408">
            <v>0</v>
          </cell>
          <cell r="D408">
            <v>0</v>
          </cell>
          <cell r="E408">
            <v>0</v>
          </cell>
          <cell r="F408">
            <v>0</v>
          </cell>
          <cell r="G408">
            <v>0</v>
          </cell>
          <cell r="H408" t="str">
            <v>Calgary</v>
          </cell>
          <cell r="I408" t="str">
            <v>City</v>
          </cell>
          <cell r="J408">
            <v>1069</v>
          </cell>
          <cell r="K408">
            <v>1180.2192306699999</v>
          </cell>
          <cell r="L408">
            <v>1268.8495737600001</v>
          </cell>
          <cell r="M408">
            <v>1350.58403021</v>
          </cell>
          <cell r="N408">
            <v>1424.37728711</v>
          </cell>
          <cell r="O408">
            <v>1400.5543146299999</v>
          </cell>
          <cell r="P408">
            <v>1321.4438462200001</v>
          </cell>
          <cell r="Q408">
            <v>1227.16407082</v>
          </cell>
          <cell r="R408">
            <v>1161.2755204600001</v>
          </cell>
          <cell r="U408">
            <v>0</v>
          </cell>
          <cell r="X408" t="str">
            <v>Buildout</v>
          </cell>
        </row>
        <row r="409">
          <cell r="B409">
            <v>1750</v>
          </cell>
          <cell r="C409">
            <v>0</v>
          </cell>
          <cell r="D409">
            <v>0</v>
          </cell>
          <cell r="E409">
            <v>0</v>
          </cell>
          <cell r="F409">
            <v>0</v>
          </cell>
          <cell r="G409">
            <v>0</v>
          </cell>
          <cell r="H409" t="str">
            <v>Calgary</v>
          </cell>
          <cell r="I409" t="str">
            <v>City</v>
          </cell>
          <cell r="J409">
            <v>721.99999999700003</v>
          </cell>
          <cell r="K409">
            <v>708.02756860500006</v>
          </cell>
          <cell r="L409">
            <v>712.30488252199996</v>
          </cell>
          <cell r="M409">
            <v>712.686628767</v>
          </cell>
          <cell r="N409">
            <v>708.31016212099996</v>
          </cell>
          <cell r="O409">
            <v>681.39097826199998</v>
          </cell>
          <cell r="P409">
            <v>1068.4591463100001</v>
          </cell>
          <cell r="Q409">
            <v>1234.8572925999999</v>
          </cell>
          <cell r="R409">
            <v>1350.0321993699999</v>
          </cell>
          <cell r="U409">
            <v>0</v>
          </cell>
          <cell r="X409" t="str">
            <v>Buildout</v>
          </cell>
        </row>
        <row r="410">
          <cell r="B410">
            <v>1751</v>
          </cell>
          <cell r="C410">
            <v>0</v>
          </cell>
          <cell r="D410">
            <v>0</v>
          </cell>
          <cell r="E410">
            <v>0</v>
          </cell>
          <cell r="F410">
            <v>0</v>
          </cell>
          <cell r="G410">
            <v>0</v>
          </cell>
          <cell r="H410" t="str">
            <v>Calgary</v>
          </cell>
          <cell r="I410" t="str">
            <v>City</v>
          </cell>
          <cell r="J410">
            <v>577.99999999700003</v>
          </cell>
          <cell r="K410">
            <v>649.39641693500005</v>
          </cell>
          <cell r="L410">
            <v>692.00000001399997</v>
          </cell>
          <cell r="M410">
            <v>692.18269969599999</v>
          </cell>
          <cell r="N410">
            <v>687.92068032999998</v>
          </cell>
          <cell r="O410">
            <v>664.73760726800003</v>
          </cell>
          <cell r="P410">
            <v>619.93622405500003</v>
          </cell>
          <cell r="Q410">
            <v>570.75942005900004</v>
          </cell>
          <cell r="R410">
            <v>541.75547248199996</v>
          </cell>
          <cell r="U410">
            <v>0</v>
          </cell>
          <cell r="X410" t="str">
            <v>Buildout</v>
          </cell>
        </row>
        <row r="411">
          <cell r="B411">
            <v>1801</v>
          </cell>
          <cell r="C411">
            <v>0</v>
          </cell>
          <cell r="D411">
            <v>0</v>
          </cell>
          <cell r="E411">
            <v>0</v>
          </cell>
          <cell r="F411">
            <v>0</v>
          </cell>
          <cell r="G411">
            <v>0</v>
          </cell>
          <cell r="H411" t="str">
            <v>Calgary</v>
          </cell>
          <cell r="I411" t="str">
            <v>City</v>
          </cell>
          <cell r="J411">
            <v>1974.0000000299999</v>
          </cell>
          <cell r="K411">
            <v>2114.9431270800001</v>
          </cell>
          <cell r="L411">
            <v>2130.4617479100002</v>
          </cell>
          <cell r="M411">
            <v>2130.9957440899998</v>
          </cell>
          <cell r="N411">
            <v>2118.0342732099998</v>
          </cell>
          <cell r="O411">
            <v>2040.8978749800001</v>
          </cell>
          <cell r="P411">
            <v>1997.06389958</v>
          </cell>
          <cell r="Q411">
            <v>1947.0802252200001</v>
          </cell>
          <cell r="R411">
            <v>1932.9073315000001</v>
          </cell>
          <cell r="U411">
            <v>0</v>
          </cell>
          <cell r="X411" t="str">
            <v>Buildout</v>
          </cell>
        </row>
        <row r="412">
          <cell r="B412">
            <v>1802</v>
          </cell>
          <cell r="C412">
            <v>0</v>
          </cell>
          <cell r="D412">
            <v>0</v>
          </cell>
          <cell r="E412">
            <v>0</v>
          </cell>
          <cell r="F412">
            <v>0</v>
          </cell>
          <cell r="G412">
            <v>0</v>
          </cell>
          <cell r="H412" t="str">
            <v>Calgary</v>
          </cell>
          <cell r="I412" t="str">
            <v>City</v>
          </cell>
          <cell r="J412">
            <v>3249</v>
          </cell>
          <cell r="K412">
            <v>3489.7541991500002</v>
          </cell>
          <cell r="L412">
            <v>3727.87639752</v>
          </cell>
          <cell r="M412">
            <v>3825.47970799</v>
          </cell>
          <cell r="N412">
            <v>3802.08936322</v>
          </cell>
          <cell r="O412">
            <v>3677.6221415</v>
          </cell>
          <cell r="P412">
            <v>3622.7303347799998</v>
          </cell>
          <cell r="Q412">
            <v>3531.2419860700002</v>
          </cell>
          <cell r="R412">
            <v>3490.0130849900002</v>
          </cell>
          <cell r="U412">
            <v>0</v>
          </cell>
          <cell r="X412" t="str">
            <v>Buildout</v>
          </cell>
        </row>
        <row r="413">
          <cell r="B413">
            <v>1803</v>
          </cell>
          <cell r="C413">
            <v>0</v>
          </cell>
          <cell r="D413">
            <v>0</v>
          </cell>
          <cell r="E413">
            <v>0</v>
          </cell>
          <cell r="F413">
            <v>0</v>
          </cell>
          <cell r="G413">
            <v>0</v>
          </cell>
          <cell r="H413" t="str">
            <v>Calgary</v>
          </cell>
          <cell r="I413" t="str">
            <v>City</v>
          </cell>
          <cell r="J413">
            <v>2194.0000000199998</v>
          </cell>
          <cell r="K413">
            <v>2203.5830991799999</v>
          </cell>
          <cell r="L413">
            <v>2217.7799030000001</v>
          </cell>
          <cell r="M413">
            <v>2219.4345187099998</v>
          </cell>
          <cell r="N413">
            <v>2205.0067409399999</v>
          </cell>
          <cell r="O413">
            <v>2117.7257813900001</v>
          </cell>
          <cell r="P413">
            <v>2067.8196602200001</v>
          </cell>
          <cell r="Q413">
            <v>2022.69805174</v>
          </cell>
          <cell r="R413">
            <v>2012.8058068600001</v>
          </cell>
          <cell r="U413">
            <v>0</v>
          </cell>
          <cell r="X413" t="str">
            <v>Buildout</v>
          </cell>
        </row>
        <row r="414">
          <cell r="B414">
            <v>1804</v>
          </cell>
          <cell r="C414">
            <v>0</v>
          </cell>
          <cell r="D414">
            <v>0</v>
          </cell>
          <cell r="E414">
            <v>0</v>
          </cell>
          <cell r="F414">
            <v>0</v>
          </cell>
          <cell r="G414">
            <v>0</v>
          </cell>
          <cell r="H414" t="str">
            <v>Calgary</v>
          </cell>
          <cell r="I414" t="str">
            <v>City</v>
          </cell>
          <cell r="J414">
            <v>1354.0000000499999</v>
          </cell>
          <cell r="K414">
            <v>1383.5744847599999</v>
          </cell>
          <cell r="L414">
            <v>1392.4883010799999</v>
          </cell>
          <cell r="M414">
            <v>1393.5271924799999</v>
          </cell>
          <cell r="N414">
            <v>1384.46835289</v>
          </cell>
          <cell r="O414">
            <v>1329.6668298300001</v>
          </cell>
          <cell r="P414">
            <v>1298.3320290700001</v>
          </cell>
          <cell r="Q414">
            <v>1270.00130399</v>
          </cell>
          <cell r="R414">
            <v>1263.7902117199999</v>
          </cell>
          <cell r="U414">
            <v>0</v>
          </cell>
          <cell r="X414" t="str">
            <v>Buildout</v>
          </cell>
        </row>
        <row r="415">
          <cell r="B415">
            <v>1805</v>
          </cell>
          <cell r="C415">
            <v>0</v>
          </cell>
          <cell r="D415">
            <v>0</v>
          </cell>
          <cell r="E415">
            <v>0</v>
          </cell>
          <cell r="F415">
            <v>0</v>
          </cell>
          <cell r="G415">
            <v>0</v>
          </cell>
          <cell r="H415" t="str">
            <v>Calgary</v>
          </cell>
          <cell r="I415" t="str">
            <v>City</v>
          </cell>
          <cell r="J415">
            <v>1615.0000000099999</v>
          </cell>
          <cell r="K415">
            <v>1660.28938206</v>
          </cell>
          <cell r="L415">
            <v>1670.98596208</v>
          </cell>
          <cell r="M415">
            <v>1672.2326322599999</v>
          </cell>
          <cell r="N415">
            <v>1661.3620252600001</v>
          </cell>
          <cell r="O415">
            <v>1595.6001984300001</v>
          </cell>
          <cell r="P415">
            <v>1557.9984382600001</v>
          </cell>
          <cell r="Q415">
            <v>1524.0015687099999</v>
          </cell>
          <cell r="R415">
            <v>1516.54825824</v>
          </cell>
          <cell r="U415">
            <v>0</v>
          </cell>
          <cell r="X415" t="str">
            <v>Buildout</v>
          </cell>
        </row>
        <row r="416">
          <cell r="B416">
            <v>1806</v>
          </cell>
          <cell r="C416">
            <v>0</v>
          </cell>
          <cell r="D416">
            <v>0</v>
          </cell>
          <cell r="E416">
            <v>0</v>
          </cell>
          <cell r="F416">
            <v>0</v>
          </cell>
          <cell r="G416">
            <v>0</v>
          </cell>
          <cell r="H416" t="str">
            <v>Calgary</v>
          </cell>
          <cell r="I416" t="str">
            <v>City</v>
          </cell>
          <cell r="J416">
            <v>1993.0000000499999</v>
          </cell>
          <cell r="K416">
            <v>2045.46030075</v>
          </cell>
          <cell r="L416">
            <v>2058.6383825500002</v>
          </cell>
          <cell r="M416">
            <v>2060.17426759</v>
          </cell>
          <cell r="N416">
            <v>2046.7817855000001</v>
          </cell>
          <cell r="O416">
            <v>1965.7638567199999</v>
          </cell>
          <cell r="P416">
            <v>1919.4388552999999</v>
          </cell>
          <cell r="Q416">
            <v>1877.5550437500001</v>
          </cell>
          <cell r="R416">
            <v>1868.37263788</v>
          </cell>
          <cell r="U416">
            <v>0</v>
          </cell>
          <cell r="X416" t="str">
            <v>Buildout</v>
          </cell>
        </row>
        <row r="417">
          <cell r="B417">
            <v>1807</v>
          </cell>
          <cell r="C417">
            <v>0</v>
          </cell>
          <cell r="D417">
            <v>0</v>
          </cell>
          <cell r="E417">
            <v>0</v>
          </cell>
          <cell r="F417">
            <v>0</v>
          </cell>
          <cell r="G417">
            <v>0</v>
          </cell>
          <cell r="H417" t="str">
            <v>Calgary</v>
          </cell>
          <cell r="I417" t="str">
            <v>City</v>
          </cell>
          <cell r="J417">
            <v>1860.0000000099999</v>
          </cell>
          <cell r="K417">
            <v>1946.1267481</v>
          </cell>
          <cell r="L417">
            <v>1958.6648636299999</v>
          </cell>
          <cell r="M417">
            <v>1960.12616164</v>
          </cell>
          <cell r="N417">
            <v>1947.3840578700001</v>
          </cell>
          <cell r="O417">
            <v>1870.3005973300001</v>
          </cell>
          <cell r="P417">
            <v>1826.2252735300001</v>
          </cell>
          <cell r="Q417">
            <v>1786.37546279</v>
          </cell>
          <cell r="R417">
            <v>1777.63898152</v>
          </cell>
          <cell r="U417">
            <v>0</v>
          </cell>
          <cell r="X417" t="str">
            <v>Buildout</v>
          </cell>
        </row>
        <row r="418">
          <cell r="B418">
            <v>1808</v>
          </cell>
          <cell r="C418">
            <v>0</v>
          </cell>
          <cell r="D418">
            <v>0</v>
          </cell>
          <cell r="E418">
            <v>0</v>
          </cell>
          <cell r="F418">
            <v>0</v>
          </cell>
          <cell r="G418">
            <v>0</v>
          </cell>
          <cell r="H418" t="str">
            <v>Calgary</v>
          </cell>
          <cell r="I418" t="str">
            <v>City</v>
          </cell>
          <cell r="J418">
            <v>1344.99999998</v>
          </cell>
          <cell r="K418">
            <v>1336.9485316299999</v>
          </cell>
          <cell r="L418">
            <v>1345.5619557499999</v>
          </cell>
          <cell r="M418">
            <v>1346.5658369600001</v>
          </cell>
          <cell r="N418">
            <v>1337.8122771000001</v>
          </cell>
          <cell r="O418">
            <v>1284.85754593</v>
          </cell>
          <cell r="P418">
            <v>1254.5787170399999</v>
          </cell>
          <cell r="Q418">
            <v>1227.20272729</v>
          </cell>
          <cell r="R418">
            <v>1221.20094677</v>
          </cell>
          <cell r="U418">
            <v>0</v>
          </cell>
          <cell r="X418" t="str">
            <v>Buildout</v>
          </cell>
        </row>
        <row r="419">
          <cell r="B419">
            <v>1809</v>
          </cell>
          <cell r="C419">
            <v>0</v>
          </cell>
          <cell r="D419">
            <v>0</v>
          </cell>
          <cell r="E419">
            <v>0</v>
          </cell>
          <cell r="F419">
            <v>0</v>
          </cell>
          <cell r="G419">
            <v>0</v>
          </cell>
          <cell r="H419" t="str">
            <v>Calgary</v>
          </cell>
          <cell r="I419" t="str">
            <v>City</v>
          </cell>
          <cell r="J419">
            <v>1265.9999999700001</v>
          </cell>
          <cell r="K419">
            <v>1293.36340137</v>
          </cell>
          <cell r="L419">
            <v>1301.6960238900001</v>
          </cell>
          <cell r="M419">
            <v>1302.6671780199999</v>
          </cell>
          <cell r="N419">
            <v>1294.19898801</v>
          </cell>
          <cell r="O419">
            <v>1242.9706045800001</v>
          </cell>
          <cell r="P419">
            <v>1213.6788787600001</v>
          </cell>
          <cell r="Q419">
            <v>1187.1953582000001</v>
          </cell>
          <cell r="R419">
            <v>1181.38923815</v>
          </cell>
          <cell r="U419">
            <v>0</v>
          </cell>
          <cell r="X419" t="str">
            <v>Buildout</v>
          </cell>
        </row>
        <row r="420">
          <cell r="B420">
            <v>1810</v>
          </cell>
          <cell r="C420">
            <v>0</v>
          </cell>
          <cell r="D420">
            <v>0</v>
          </cell>
          <cell r="E420">
            <v>0</v>
          </cell>
          <cell r="F420">
            <v>0</v>
          </cell>
          <cell r="G420">
            <v>0</v>
          </cell>
          <cell r="H420" t="str">
            <v>Calgary</v>
          </cell>
          <cell r="I420" t="str">
            <v>City</v>
          </cell>
          <cell r="J420">
            <v>3611.0000000199998</v>
          </cell>
          <cell r="K420">
            <v>3783.7974738799999</v>
          </cell>
          <cell r="L420">
            <v>3808.1749659100001</v>
          </cell>
          <cell r="M420">
            <v>3811.0161248099998</v>
          </cell>
          <cell r="N420">
            <v>3786.24202388</v>
          </cell>
          <cell r="O420">
            <v>3636.37089952</v>
          </cell>
          <cell r="P420">
            <v>3501.6054343300002</v>
          </cell>
          <cell r="Q420">
            <v>3512.18668518</v>
          </cell>
          <cell r="R420">
            <v>3558.2953912500002</v>
          </cell>
          <cell r="U420">
            <v>0</v>
          </cell>
          <cell r="X420" t="str">
            <v>Buildout</v>
          </cell>
        </row>
        <row r="421">
          <cell r="B421">
            <v>1811</v>
          </cell>
          <cell r="C421">
            <v>0</v>
          </cell>
          <cell r="D421">
            <v>0</v>
          </cell>
          <cell r="E421">
            <v>0</v>
          </cell>
          <cell r="F421">
            <v>0</v>
          </cell>
          <cell r="G421">
            <v>0</v>
          </cell>
          <cell r="H421" t="str">
            <v>Calgary</v>
          </cell>
          <cell r="I421" t="str">
            <v>City</v>
          </cell>
          <cell r="J421">
            <v>0</v>
          </cell>
          <cell r="K421">
            <v>0</v>
          </cell>
          <cell r="L421">
            <v>0</v>
          </cell>
          <cell r="M421">
            <v>0</v>
          </cell>
          <cell r="N421">
            <v>0</v>
          </cell>
          <cell r="O421">
            <v>0</v>
          </cell>
          <cell r="P421">
            <v>0</v>
          </cell>
          <cell r="Q421">
            <v>0</v>
          </cell>
          <cell r="R421">
            <v>0</v>
          </cell>
          <cell r="U421">
            <v>0</v>
          </cell>
          <cell r="X421" t="str">
            <v>Buildout</v>
          </cell>
        </row>
        <row r="422">
          <cell r="B422">
            <v>1812</v>
          </cell>
          <cell r="C422">
            <v>0</v>
          </cell>
          <cell r="D422">
            <v>0</v>
          </cell>
          <cell r="E422">
            <v>0</v>
          </cell>
          <cell r="F422">
            <v>0</v>
          </cell>
          <cell r="G422">
            <v>0</v>
          </cell>
          <cell r="H422" t="str">
            <v>Calgary</v>
          </cell>
          <cell r="I422" t="str">
            <v>City</v>
          </cell>
          <cell r="J422">
            <v>1448.0000000099999</v>
          </cell>
          <cell r="K422">
            <v>1497.0985452699999</v>
          </cell>
          <cell r="L422">
            <v>1506.7437517599999</v>
          </cell>
          <cell r="M422">
            <v>1507.86788557</v>
          </cell>
          <cell r="N422">
            <v>1498.0657566499999</v>
          </cell>
          <cell r="O422">
            <v>1438.7676986199999</v>
          </cell>
          <cell r="P422">
            <v>1385.4463504800001</v>
          </cell>
          <cell r="Q422">
            <v>1389.6329314100001</v>
          </cell>
          <cell r="R422">
            <v>1407.87631704</v>
          </cell>
          <cell r="U422">
            <v>0</v>
          </cell>
          <cell r="X422" t="str">
            <v>Buildout</v>
          </cell>
        </row>
        <row r="423">
          <cell r="B423">
            <v>1813</v>
          </cell>
          <cell r="C423">
            <v>0</v>
          </cell>
          <cell r="D423">
            <v>0</v>
          </cell>
          <cell r="E423">
            <v>0</v>
          </cell>
          <cell r="F423">
            <v>0</v>
          </cell>
          <cell r="G423">
            <v>0</v>
          </cell>
          <cell r="H423" t="str">
            <v>Calgary</v>
          </cell>
          <cell r="I423" t="str">
            <v>City</v>
          </cell>
          <cell r="J423">
            <v>1454.9999999900001</v>
          </cell>
          <cell r="K423">
            <v>1472.7719606999999</v>
          </cell>
          <cell r="L423">
            <v>1482.2604406800001</v>
          </cell>
          <cell r="M423">
            <v>1483.3663082999999</v>
          </cell>
          <cell r="N423">
            <v>1473.7234556799999</v>
          </cell>
          <cell r="O423">
            <v>1415.38894093</v>
          </cell>
          <cell r="P423">
            <v>1362.9340198899999</v>
          </cell>
          <cell r="Q423">
            <v>1367.05257269</v>
          </cell>
          <cell r="R423">
            <v>1384.9995188600001</v>
          </cell>
          <cell r="U423">
            <v>0</v>
          </cell>
          <cell r="X423" t="str">
            <v>Buildout</v>
          </cell>
        </row>
        <row r="424">
          <cell r="B424">
            <v>1814</v>
          </cell>
          <cell r="C424">
            <v>0</v>
          </cell>
          <cell r="D424">
            <v>0</v>
          </cell>
          <cell r="E424">
            <v>0</v>
          </cell>
          <cell r="F424">
            <v>0</v>
          </cell>
          <cell r="G424">
            <v>0</v>
          </cell>
          <cell r="H424" t="str">
            <v>Calgary</v>
          </cell>
          <cell r="I424" t="str">
            <v>City</v>
          </cell>
          <cell r="J424">
            <v>2976.0000000099999</v>
          </cell>
          <cell r="K424">
            <v>2957.7072137700002</v>
          </cell>
          <cell r="L424">
            <v>2976.7625371899999</v>
          </cell>
          <cell r="M424">
            <v>2978.9834057399999</v>
          </cell>
          <cell r="N424">
            <v>2959.61806252</v>
          </cell>
          <cell r="O424">
            <v>2842.4672613399998</v>
          </cell>
          <cell r="P424">
            <v>2737.1242057499999</v>
          </cell>
          <cell r="Q424">
            <v>2745.39532581</v>
          </cell>
          <cell r="R424">
            <v>2781.4374379599999</v>
          </cell>
          <cell r="U424">
            <v>0</v>
          </cell>
          <cell r="X424" t="str">
            <v>Buildout</v>
          </cell>
        </row>
        <row r="425">
          <cell r="B425">
            <v>1815</v>
          </cell>
          <cell r="C425">
            <v>0</v>
          </cell>
          <cell r="D425">
            <v>0</v>
          </cell>
          <cell r="E425">
            <v>0</v>
          </cell>
          <cell r="F425">
            <v>0</v>
          </cell>
          <cell r="G425">
            <v>0</v>
          </cell>
          <cell r="H425" t="str">
            <v>Calgary</v>
          </cell>
          <cell r="I425" t="str">
            <v>City</v>
          </cell>
          <cell r="J425">
            <v>1655.00000004</v>
          </cell>
          <cell r="K425">
            <v>1711.9833736200001</v>
          </cell>
          <cell r="L425">
            <v>1723.01299705</v>
          </cell>
          <cell r="M425">
            <v>1724.2984826100001</v>
          </cell>
          <cell r="N425">
            <v>1713.0894131699999</v>
          </cell>
          <cell r="O425">
            <v>1645.28005667</v>
          </cell>
          <cell r="P425">
            <v>1584.30527237</v>
          </cell>
          <cell r="Q425">
            <v>1589.0927710200001</v>
          </cell>
          <cell r="R425">
            <v>1609.9547062700001</v>
          </cell>
          <cell r="U425">
            <v>0</v>
          </cell>
          <cell r="X425" t="str">
            <v>Buildout</v>
          </cell>
        </row>
        <row r="426">
          <cell r="B426">
            <v>1816</v>
          </cell>
          <cell r="C426">
            <v>0</v>
          </cell>
          <cell r="D426">
            <v>0</v>
          </cell>
          <cell r="E426">
            <v>0</v>
          </cell>
          <cell r="F426">
            <v>0</v>
          </cell>
          <cell r="G426">
            <v>0</v>
          </cell>
          <cell r="H426" t="str">
            <v>Calgary</v>
          </cell>
          <cell r="I426" t="str">
            <v>City</v>
          </cell>
          <cell r="J426">
            <v>1489.0000000099999</v>
          </cell>
          <cell r="K426">
            <v>1520.41152167</v>
          </cell>
          <cell r="L426">
            <v>1530.2069241900001</v>
          </cell>
          <cell r="M426">
            <v>1531.3485631200001</v>
          </cell>
          <cell r="N426">
            <v>1521.3937944500001</v>
          </cell>
          <cell r="O426">
            <v>1461.1723406200001</v>
          </cell>
          <cell r="P426">
            <v>1407.0206667299999</v>
          </cell>
          <cell r="Q426">
            <v>1411.2724416000001</v>
          </cell>
          <cell r="R426">
            <v>1429.79991516</v>
          </cell>
          <cell r="U426">
            <v>0</v>
          </cell>
          <cell r="X426" t="str">
            <v>Buildout</v>
          </cell>
        </row>
        <row r="427">
          <cell r="B427">
            <v>1824</v>
          </cell>
          <cell r="C427" t="str">
            <v>Outside_levy_boundary</v>
          </cell>
          <cell r="D427">
            <v>0</v>
          </cell>
          <cell r="E427">
            <v>0</v>
          </cell>
          <cell r="F427">
            <v>0</v>
          </cell>
          <cell r="G427">
            <v>0</v>
          </cell>
          <cell r="H427" t="str">
            <v>Calgary</v>
          </cell>
          <cell r="I427" t="str">
            <v>City</v>
          </cell>
          <cell r="J427">
            <v>0</v>
          </cell>
          <cell r="K427">
            <v>0</v>
          </cell>
          <cell r="L427">
            <v>0</v>
          </cell>
          <cell r="M427">
            <v>0</v>
          </cell>
          <cell r="N427">
            <v>0</v>
          </cell>
          <cell r="O427">
            <v>0</v>
          </cell>
          <cell r="P427">
            <v>1987.19</v>
          </cell>
          <cell r="Q427">
            <v>4771.42</v>
          </cell>
          <cell r="R427">
            <v>6387.65</v>
          </cell>
          <cell r="U427">
            <v>0</v>
          </cell>
          <cell r="X427" t="str">
            <v>Unplanned</v>
          </cell>
        </row>
        <row r="428">
          <cell r="B428">
            <v>1825</v>
          </cell>
          <cell r="C428" t="str">
            <v>Outside_levy_boundary</v>
          </cell>
          <cell r="D428">
            <v>0</v>
          </cell>
          <cell r="E428">
            <v>0</v>
          </cell>
          <cell r="F428">
            <v>0</v>
          </cell>
          <cell r="G428">
            <v>0</v>
          </cell>
          <cell r="H428" t="str">
            <v>Calgary</v>
          </cell>
          <cell r="I428" t="str">
            <v>City</v>
          </cell>
          <cell r="J428">
            <v>5.9999999900000001</v>
          </cell>
          <cell r="K428">
            <v>18</v>
          </cell>
          <cell r="L428">
            <v>18</v>
          </cell>
          <cell r="M428">
            <v>18</v>
          </cell>
          <cell r="N428">
            <v>18</v>
          </cell>
          <cell r="O428">
            <v>18</v>
          </cell>
          <cell r="P428">
            <v>1552.57</v>
          </cell>
          <cell r="Q428">
            <v>3727.85</v>
          </cell>
          <cell r="R428">
            <v>4990.6000000000004</v>
          </cell>
          <cell r="U428">
            <v>0</v>
          </cell>
          <cell r="X428" t="str">
            <v>Unplanned</v>
          </cell>
        </row>
        <row r="429">
          <cell r="B429">
            <v>1826</v>
          </cell>
          <cell r="C429">
            <v>0</v>
          </cell>
          <cell r="D429">
            <v>0</v>
          </cell>
          <cell r="E429">
            <v>0</v>
          </cell>
          <cell r="F429">
            <v>0</v>
          </cell>
          <cell r="G429">
            <v>0</v>
          </cell>
          <cell r="H429" t="str">
            <v>Calgary</v>
          </cell>
          <cell r="I429" t="str">
            <v>City</v>
          </cell>
          <cell r="J429">
            <v>1638.9999999900001</v>
          </cell>
          <cell r="K429">
            <v>1790.0311650599999</v>
          </cell>
          <cell r="L429">
            <v>1801.5636192500001</v>
          </cell>
          <cell r="M429">
            <v>1802.9077090599999</v>
          </cell>
          <cell r="N429">
            <v>1791.1876282200001</v>
          </cell>
          <cell r="O429">
            <v>1720.2869035199999</v>
          </cell>
          <cell r="P429">
            <v>1593.8958949099999</v>
          </cell>
          <cell r="Q429">
            <v>1474.16145119</v>
          </cell>
          <cell r="R429">
            <v>1408.08949669</v>
          </cell>
          <cell r="U429">
            <v>0</v>
          </cell>
          <cell r="X429" t="str">
            <v>Buildout</v>
          </cell>
        </row>
        <row r="430">
          <cell r="B430">
            <v>1827</v>
          </cell>
          <cell r="C430">
            <v>0</v>
          </cell>
          <cell r="D430">
            <v>0</v>
          </cell>
          <cell r="E430">
            <v>0</v>
          </cell>
          <cell r="F430">
            <v>0</v>
          </cell>
          <cell r="G430">
            <v>0</v>
          </cell>
          <cell r="H430" t="str">
            <v>Calgary</v>
          </cell>
          <cell r="I430" t="str">
            <v>City</v>
          </cell>
          <cell r="J430">
            <v>1545.0000000299999</v>
          </cell>
          <cell r="K430">
            <v>1537.6428525599999</v>
          </cell>
          <cell r="L430">
            <v>1547.5492699599999</v>
          </cell>
          <cell r="M430">
            <v>1548.7038476099999</v>
          </cell>
          <cell r="N430">
            <v>1538.6362582199999</v>
          </cell>
          <cell r="O430">
            <v>1477.73229472</v>
          </cell>
          <cell r="P430">
            <v>1369.16198908</v>
          </cell>
          <cell r="Q430">
            <v>1266.3096950900001</v>
          </cell>
          <cell r="R430">
            <v>1209.5536614499999</v>
          </cell>
          <cell r="U430">
            <v>0</v>
          </cell>
          <cell r="X430" t="str">
            <v>Buildout</v>
          </cell>
        </row>
        <row r="431">
          <cell r="B431">
            <v>1828</v>
          </cell>
          <cell r="C431">
            <v>0</v>
          </cell>
          <cell r="D431">
            <v>0</v>
          </cell>
          <cell r="E431">
            <v>0</v>
          </cell>
          <cell r="F431">
            <v>0</v>
          </cell>
          <cell r="G431">
            <v>0</v>
          </cell>
          <cell r="H431" t="str">
            <v>Calgary</v>
          </cell>
          <cell r="I431" t="str">
            <v>City</v>
          </cell>
          <cell r="J431">
            <v>790.99999999900001</v>
          </cell>
          <cell r="K431">
            <v>851.00000002499996</v>
          </cell>
          <cell r="L431">
            <v>856.08178937699995</v>
          </cell>
          <cell r="M431">
            <v>856.11264613000003</v>
          </cell>
          <cell r="N431">
            <v>851.07878867399995</v>
          </cell>
          <cell r="O431">
            <v>821.23967989200003</v>
          </cell>
          <cell r="P431">
            <v>763.20211167599996</v>
          </cell>
          <cell r="Q431">
            <v>702.21428678899997</v>
          </cell>
          <cell r="R431">
            <v>668.13777492999998</v>
          </cell>
          <cell r="U431">
            <v>0</v>
          </cell>
          <cell r="X431" t="str">
            <v>Buildout</v>
          </cell>
        </row>
        <row r="432">
          <cell r="B432">
            <v>1829</v>
          </cell>
          <cell r="C432">
            <v>0</v>
          </cell>
          <cell r="D432">
            <v>0</v>
          </cell>
          <cell r="E432">
            <v>0</v>
          </cell>
          <cell r="F432">
            <v>0</v>
          </cell>
          <cell r="G432">
            <v>0</v>
          </cell>
          <cell r="H432" t="str">
            <v>Calgary</v>
          </cell>
          <cell r="I432" t="str">
            <v>City</v>
          </cell>
          <cell r="J432">
            <v>807.00000000099999</v>
          </cell>
          <cell r="K432">
            <v>906.22122938300004</v>
          </cell>
          <cell r="L432">
            <v>933.74377029300001</v>
          </cell>
          <cell r="M432">
            <v>933.61180836599999</v>
          </cell>
          <cell r="N432">
            <v>928.12695214799999</v>
          </cell>
          <cell r="O432">
            <v>896.90032607600006</v>
          </cell>
          <cell r="P432">
            <v>834.96289598299995</v>
          </cell>
          <cell r="Q432">
            <v>767.47653304899995</v>
          </cell>
          <cell r="R432">
            <v>729.03905956100004</v>
          </cell>
          <cell r="U432">
            <v>0</v>
          </cell>
          <cell r="X432" t="str">
            <v>Buildout</v>
          </cell>
        </row>
        <row r="433">
          <cell r="B433">
            <v>1830</v>
          </cell>
          <cell r="C433">
            <v>0</v>
          </cell>
          <cell r="D433">
            <v>0</v>
          </cell>
          <cell r="E433">
            <v>0</v>
          </cell>
          <cell r="F433">
            <v>0</v>
          </cell>
          <cell r="G433">
            <v>0</v>
          </cell>
          <cell r="H433" t="str">
            <v>Calgary</v>
          </cell>
          <cell r="I433" t="str">
            <v>City</v>
          </cell>
          <cell r="J433">
            <v>1794.00000004</v>
          </cell>
          <cell r="K433">
            <v>1864.0245259200001</v>
          </cell>
          <cell r="L433">
            <v>1876.03368978</v>
          </cell>
          <cell r="M433">
            <v>1877.43333936</v>
          </cell>
          <cell r="N433">
            <v>1865.22879309</v>
          </cell>
          <cell r="O433">
            <v>1791.3972911599999</v>
          </cell>
          <cell r="P433">
            <v>1659.78173943</v>
          </cell>
          <cell r="Q433">
            <v>1535.0979102199999</v>
          </cell>
          <cell r="R433">
            <v>1466.2947817899999</v>
          </cell>
          <cell r="U433">
            <v>0</v>
          </cell>
          <cell r="X433" t="str">
            <v>Buildout</v>
          </cell>
        </row>
        <row r="434">
          <cell r="B434">
            <v>1831</v>
          </cell>
          <cell r="C434">
            <v>0</v>
          </cell>
          <cell r="D434">
            <v>0</v>
          </cell>
          <cell r="E434">
            <v>0</v>
          </cell>
          <cell r="F434">
            <v>0</v>
          </cell>
          <cell r="G434">
            <v>0</v>
          </cell>
          <cell r="H434" t="str">
            <v>Calgary</v>
          </cell>
          <cell r="I434" t="str">
            <v>City</v>
          </cell>
          <cell r="J434">
            <v>1379.99999998</v>
          </cell>
          <cell r="K434">
            <v>1519.9505821</v>
          </cell>
          <cell r="L434">
            <v>1573.6780101100001</v>
          </cell>
          <cell r="M434">
            <v>1573.42070666</v>
          </cell>
          <cell r="N434">
            <v>1564.1681554300001</v>
          </cell>
          <cell r="O434">
            <v>1511.92948867</v>
          </cell>
          <cell r="P434">
            <v>1408.0020696700001</v>
          </cell>
          <cell r="Q434">
            <v>1294.0229668300001</v>
          </cell>
          <cell r="R434">
            <v>1228.8429163400001</v>
          </cell>
          <cell r="U434">
            <v>0</v>
          </cell>
          <cell r="X434" t="str">
            <v>Buildout</v>
          </cell>
        </row>
        <row r="435">
          <cell r="B435">
            <v>1832</v>
          </cell>
          <cell r="C435">
            <v>0</v>
          </cell>
          <cell r="D435">
            <v>0</v>
          </cell>
          <cell r="E435">
            <v>0</v>
          </cell>
          <cell r="F435">
            <v>0</v>
          </cell>
          <cell r="G435">
            <v>0</v>
          </cell>
          <cell r="H435" t="str">
            <v>Calgary</v>
          </cell>
          <cell r="I435" t="str">
            <v>City</v>
          </cell>
          <cell r="J435">
            <v>1872.9999999900001</v>
          </cell>
          <cell r="K435">
            <v>2074.8228743700001</v>
          </cell>
          <cell r="L435">
            <v>2087.2337783100002</v>
          </cell>
          <cell r="M435">
            <v>2087.2695023299998</v>
          </cell>
          <cell r="N435">
            <v>2075.0077195700001</v>
          </cell>
          <cell r="O435">
            <v>2002.5044262599999</v>
          </cell>
          <cell r="P435">
            <v>1861.2138815200001</v>
          </cell>
          <cell r="Q435">
            <v>1712.3012318399999</v>
          </cell>
          <cell r="R435">
            <v>1629.0027100299999</v>
          </cell>
          <cell r="U435">
            <v>0</v>
          </cell>
          <cell r="X435" t="str">
            <v>Buildout</v>
          </cell>
        </row>
        <row r="436">
          <cell r="B436">
            <v>1833</v>
          </cell>
          <cell r="C436">
            <v>0</v>
          </cell>
          <cell r="D436">
            <v>0</v>
          </cell>
          <cell r="E436">
            <v>0</v>
          </cell>
          <cell r="F436">
            <v>0</v>
          </cell>
          <cell r="G436">
            <v>0</v>
          </cell>
          <cell r="H436" t="str">
            <v>Calgary</v>
          </cell>
          <cell r="I436" t="str">
            <v>City</v>
          </cell>
          <cell r="J436">
            <v>1576.9999999900001</v>
          </cell>
          <cell r="K436">
            <v>1718.7409868300001</v>
          </cell>
          <cell r="L436">
            <v>1812.2720582300001</v>
          </cell>
          <cell r="M436">
            <v>1811.9041855200001</v>
          </cell>
          <cell r="N436">
            <v>1801.1932559500001</v>
          </cell>
          <cell r="O436">
            <v>1742.6641259600001</v>
          </cell>
          <cell r="P436">
            <v>1625.09560068</v>
          </cell>
          <cell r="Q436">
            <v>1492.9725785200001</v>
          </cell>
          <cell r="R436">
            <v>1416.1460051700001</v>
          </cell>
          <cell r="U436">
            <v>0</v>
          </cell>
          <cell r="X436" t="str">
            <v>Buildout</v>
          </cell>
        </row>
        <row r="437">
          <cell r="B437">
            <v>1834</v>
          </cell>
          <cell r="C437">
            <v>0</v>
          </cell>
          <cell r="D437">
            <v>0</v>
          </cell>
          <cell r="E437">
            <v>0</v>
          </cell>
          <cell r="F437">
            <v>0</v>
          </cell>
          <cell r="G437">
            <v>0</v>
          </cell>
          <cell r="H437" t="str">
            <v>Calgary</v>
          </cell>
          <cell r="I437" t="str">
            <v>City</v>
          </cell>
          <cell r="J437">
            <v>2092.0000000099999</v>
          </cell>
          <cell r="K437">
            <v>2379.06679657</v>
          </cell>
          <cell r="L437">
            <v>2556.10925529</v>
          </cell>
          <cell r="M437">
            <v>2555.70538605</v>
          </cell>
          <cell r="N437">
            <v>2540.49862179</v>
          </cell>
          <cell r="O437">
            <v>2460.1178629000001</v>
          </cell>
          <cell r="P437">
            <v>2297.57838339</v>
          </cell>
          <cell r="Q437">
            <v>2110.4257156100002</v>
          </cell>
          <cell r="R437">
            <v>1999.5015839299999</v>
          </cell>
          <cell r="U437">
            <v>0</v>
          </cell>
          <cell r="X437" t="str">
            <v>Buildout</v>
          </cell>
        </row>
        <row r="438">
          <cell r="B438">
            <v>1835</v>
          </cell>
          <cell r="C438">
            <v>0</v>
          </cell>
          <cell r="D438">
            <v>0</v>
          </cell>
          <cell r="E438">
            <v>0</v>
          </cell>
          <cell r="F438">
            <v>0</v>
          </cell>
          <cell r="G438">
            <v>0</v>
          </cell>
          <cell r="H438" t="str">
            <v>Calgary</v>
          </cell>
          <cell r="I438" t="str">
            <v>City</v>
          </cell>
          <cell r="J438">
            <v>1405.0000000099999</v>
          </cell>
          <cell r="K438">
            <v>1564.43484272</v>
          </cell>
          <cell r="L438">
            <v>1676.3657878500001</v>
          </cell>
          <cell r="M438">
            <v>1676.0839327399999</v>
          </cell>
          <cell r="N438">
            <v>1666.1205752200001</v>
          </cell>
          <cell r="O438">
            <v>1613.20897077</v>
          </cell>
          <cell r="P438">
            <v>1506.30082103</v>
          </cell>
          <cell r="Q438">
            <v>1383.6225540299999</v>
          </cell>
          <cell r="R438">
            <v>1311.11327908</v>
          </cell>
          <cell r="U438">
            <v>0</v>
          </cell>
          <cell r="X438" t="str">
            <v>Buildout</v>
          </cell>
        </row>
        <row r="439">
          <cell r="B439">
            <v>1901</v>
          </cell>
          <cell r="C439">
            <v>0</v>
          </cell>
          <cell r="D439">
            <v>0</v>
          </cell>
          <cell r="E439">
            <v>0</v>
          </cell>
          <cell r="F439">
            <v>0</v>
          </cell>
          <cell r="G439">
            <v>0</v>
          </cell>
          <cell r="H439" t="str">
            <v>Calgary</v>
          </cell>
          <cell r="I439" t="str">
            <v>City</v>
          </cell>
          <cell r="J439">
            <v>0</v>
          </cell>
          <cell r="K439">
            <v>0</v>
          </cell>
          <cell r="L439">
            <v>0</v>
          </cell>
          <cell r="M439">
            <v>0</v>
          </cell>
          <cell r="N439">
            <v>0</v>
          </cell>
          <cell r="O439">
            <v>0</v>
          </cell>
          <cell r="P439">
            <v>0</v>
          </cell>
          <cell r="Q439">
            <v>0</v>
          </cell>
          <cell r="R439">
            <v>0</v>
          </cell>
          <cell r="U439">
            <v>0</v>
          </cell>
          <cell r="X439" t="str">
            <v>Buildout</v>
          </cell>
        </row>
        <row r="440">
          <cell r="B440">
            <v>1902</v>
          </cell>
          <cell r="C440">
            <v>0</v>
          </cell>
          <cell r="D440">
            <v>0</v>
          </cell>
          <cell r="E440">
            <v>0</v>
          </cell>
          <cell r="F440">
            <v>0</v>
          </cell>
          <cell r="G440">
            <v>0</v>
          </cell>
          <cell r="H440" t="str">
            <v>Calgary</v>
          </cell>
          <cell r="I440" t="str">
            <v>City</v>
          </cell>
          <cell r="J440">
            <v>0</v>
          </cell>
          <cell r="K440">
            <v>0</v>
          </cell>
          <cell r="L440">
            <v>0</v>
          </cell>
          <cell r="M440">
            <v>0</v>
          </cell>
          <cell r="N440">
            <v>0</v>
          </cell>
          <cell r="O440">
            <v>0</v>
          </cell>
          <cell r="P440">
            <v>0</v>
          </cell>
          <cell r="Q440">
            <v>0</v>
          </cell>
          <cell r="R440">
            <v>0</v>
          </cell>
          <cell r="U440">
            <v>0</v>
          </cell>
          <cell r="X440" t="str">
            <v>Buildout</v>
          </cell>
        </row>
        <row r="441">
          <cell r="B441">
            <v>1903</v>
          </cell>
          <cell r="C441">
            <v>0</v>
          </cell>
          <cell r="D441">
            <v>0</v>
          </cell>
          <cell r="E441">
            <v>0</v>
          </cell>
          <cell r="F441">
            <v>0</v>
          </cell>
          <cell r="G441">
            <v>0</v>
          </cell>
          <cell r="H441" t="str">
            <v>Calgary</v>
          </cell>
          <cell r="I441" t="str">
            <v>City</v>
          </cell>
          <cell r="J441">
            <v>0</v>
          </cell>
          <cell r="K441">
            <v>0</v>
          </cell>
          <cell r="L441">
            <v>0</v>
          </cell>
          <cell r="M441">
            <v>0</v>
          </cell>
          <cell r="N441">
            <v>0</v>
          </cell>
          <cell r="O441">
            <v>0</v>
          </cell>
          <cell r="P441">
            <v>0</v>
          </cell>
          <cell r="Q441">
            <v>0</v>
          </cell>
          <cell r="R441">
            <v>0</v>
          </cell>
          <cell r="U441">
            <v>0</v>
          </cell>
          <cell r="X441" t="str">
            <v>Buildout</v>
          </cell>
        </row>
        <row r="442">
          <cell r="B442">
            <v>1904</v>
          </cell>
          <cell r="C442">
            <v>0</v>
          </cell>
          <cell r="D442">
            <v>0</v>
          </cell>
          <cell r="E442">
            <v>0</v>
          </cell>
          <cell r="F442">
            <v>0</v>
          </cell>
          <cell r="G442">
            <v>0</v>
          </cell>
          <cell r="H442" t="str">
            <v>Calgary</v>
          </cell>
          <cell r="I442" t="str">
            <v>City</v>
          </cell>
          <cell r="J442">
            <v>0</v>
          </cell>
          <cell r="K442">
            <v>0</v>
          </cell>
          <cell r="L442">
            <v>0</v>
          </cell>
          <cell r="M442">
            <v>0</v>
          </cell>
          <cell r="N442">
            <v>0</v>
          </cell>
          <cell r="O442">
            <v>0</v>
          </cell>
          <cell r="P442">
            <v>0</v>
          </cell>
          <cell r="Q442">
            <v>0</v>
          </cell>
          <cell r="R442">
            <v>0</v>
          </cell>
          <cell r="U442">
            <v>0</v>
          </cell>
          <cell r="X442" t="str">
            <v>Buildout</v>
          </cell>
        </row>
        <row r="443">
          <cell r="B443">
            <v>1905</v>
          </cell>
          <cell r="C443">
            <v>0</v>
          </cell>
          <cell r="D443">
            <v>0</v>
          </cell>
          <cell r="E443">
            <v>0</v>
          </cell>
          <cell r="F443">
            <v>0</v>
          </cell>
          <cell r="G443">
            <v>0</v>
          </cell>
          <cell r="H443" t="str">
            <v>Calgary</v>
          </cell>
          <cell r="I443" t="str">
            <v>City</v>
          </cell>
          <cell r="J443">
            <v>0</v>
          </cell>
          <cell r="K443">
            <v>0</v>
          </cell>
          <cell r="L443">
            <v>0</v>
          </cell>
          <cell r="M443">
            <v>0</v>
          </cell>
          <cell r="N443">
            <v>0</v>
          </cell>
          <cell r="O443">
            <v>0</v>
          </cell>
          <cell r="P443">
            <v>0</v>
          </cell>
          <cell r="Q443">
            <v>0</v>
          </cell>
          <cell r="R443">
            <v>0</v>
          </cell>
          <cell r="U443">
            <v>0</v>
          </cell>
          <cell r="X443" t="str">
            <v>Buildout</v>
          </cell>
        </row>
        <row r="444">
          <cell r="B444">
            <v>1906</v>
          </cell>
          <cell r="C444">
            <v>0</v>
          </cell>
          <cell r="D444">
            <v>0</v>
          </cell>
          <cell r="E444">
            <v>0</v>
          </cell>
          <cell r="F444">
            <v>0</v>
          </cell>
          <cell r="G444">
            <v>0</v>
          </cell>
          <cell r="H444" t="str">
            <v>Calgary</v>
          </cell>
          <cell r="I444" t="str">
            <v>City</v>
          </cell>
          <cell r="J444">
            <v>0</v>
          </cell>
          <cell r="K444">
            <v>0</v>
          </cell>
          <cell r="L444">
            <v>0</v>
          </cell>
          <cell r="M444">
            <v>0</v>
          </cell>
          <cell r="N444">
            <v>0</v>
          </cell>
          <cell r="O444">
            <v>0</v>
          </cell>
          <cell r="P444">
            <v>0</v>
          </cell>
          <cell r="Q444">
            <v>0</v>
          </cell>
          <cell r="R444">
            <v>0</v>
          </cell>
          <cell r="U444">
            <v>0</v>
          </cell>
          <cell r="X444" t="str">
            <v>Buildout</v>
          </cell>
        </row>
        <row r="445">
          <cell r="B445">
            <v>1907</v>
          </cell>
          <cell r="C445">
            <v>0</v>
          </cell>
          <cell r="D445">
            <v>0</v>
          </cell>
          <cell r="E445">
            <v>0</v>
          </cell>
          <cell r="F445">
            <v>0</v>
          </cell>
          <cell r="G445">
            <v>0</v>
          </cell>
          <cell r="H445" t="str">
            <v>Calgary</v>
          </cell>
          <cell r="I445" t="str">
            <v>City</v>
          </cell>
          <cell r="J445">
            <v>0</v>
          </cell>
          <cell r="K445">
            <v>0</v>
          </cell>
          <cell r="L445">
            <v>0</v>
          </cell>
          <cell r="M445">
            <v>0</v>
          </cell>
          <cell r="N445">
            <v>0</v>
          </cell>
          <cell r="O445">
            <v>0</v>
          </cell>
          <cell r="P445">
            <v>0</v>
          </cell>
          <cell r="Q445">
            <v>0</v>
          </cell>
          <cell r="R445">
            <v>0</v>
          </cell>
          <cell r="U445">
            <v>0</v>
          </cell>
          <cell r="X445" t="str">
            <v>Buildout</v>
          </cell>
        </row>
        <row r="446">
          <cell r="B446">
            <v>1908</v>
          </cell>
          <cell r="C446">
            <v>0</v>
          </cell>
          <cell r="D446">
            <v>0</v>
          </cell>
          <cell r="E446">
            <v>0</v>
          </cell>
          <cell r="F446">
            <v>0</v>
          </cell>
          <cell r="G446">
            <v>0</v>
          </cell>
          <cell r="H446" t="str">
            <v>Calgary</v>
          </cell>
          <cell r="I446" t="str">
            <v>City</v>
          </cell>
          <cell r="J446">
            <v>5</v>
          </cell>
          <cell r="K446">
            <v>0</v>
          </cell>
          <cell r="L446">
            <v>0</v>
          </cell>
          <cell r="M446">
            <v>0</v>
          </cell>
          <cell r="N446">
            <v>0</v>
          </cell>
          <cell r="O446">
            <v>0</v>
          </cell>
          <cell r="P446">
            <v>0</v>
          </cell>
          <cell r="Q446">
            <v>0</v>
          </cell>
          <cell r="R446">
            <v>0</v>
          </cell>
          <cell r="U446">
            <v>0</v>
          </cell>
          <cell r="X446" t="str">
            <v>Buildout</v>
          </cell>
        </row>
        <row r="447">
          <cell r="B447">
            <v>1909</v>
          </cell>
          <cell r="C447">
            <v>0</v>
          </cell>
          <cell r="D447">
            <v>0</v>
          </cell>
          <cell r="E447">
            <v>0</v>
          </cell>
          <cell r="F447">
            <v>0</v>
          </cell>
          <cell r="G447">
            <v>0</v>
          </cell>
          <cell r="H447" t="str">
            <v>Calgary</v>
          </cell>
          <cell r="I447" t="str">
            <v>City</v>
          </cell>
          <cell r="J447">
            <v>2318.9999999800002</v>
          </cell>
          <cell r="K447">
            <v>2402.2502046599998</v>
          </cell>
          <cell r="L447">
            <v>2417.7269411500001</v>
          </cell>
          <cell r="M447">
            <v>2419.5307310799999</v>
          </cell>
          <cell r="N447">
            <v>2403.8021968500002</v>
          </cell>
          <cell r="O447">
            <v>2308.6523005099998</v>
          </cell>
          <cell r="P447">
            <v>2139.0335633899999</v>
          </cell>
          <cell r="Q447">
            <v>1978.34804156</v>
          </cell>
          <cell r="R447">
            <v>1889.6784309699999</v>
          </cell>
          <cell r="U447">
            <v>0</v>
          </cell>
          <cell r="X447" t="str">
            <v>Buildout</v>
          </cell>
        </row>
        <row r="448">
          <cell r="B448">
            <v>1910</v>
          </cell>
          <cell r="C448">
            <v>0</v>
          </cell>
          <cell r="D448">
            <v>0</v>
          </cell>
          <cell r="E448">
            <v>0</v>
          </cell>
          <cell r="F448">
            <v>0</v>
          </cell>
          <cell r="G448">
            <v>0</v>
          </cell>
          <cell r="H448" t="str">
            <v>Calgary</v>
          </cell>
          <cell r="I448" t="str">
            <v>City</v>
          </cell>
          <cell r="J448">
            <v>1658.9999999700001</v>
          </cell>
          <cell r="K448">
            <v>1724.1466656</v>
          </cell>
          <cell r="L448">
            <v>1735.25465218</v>
          </cell>
          <cell r="M448">
            <v>1736.5492708100001</v>
          </cell>
          <cell r="N448">
            <v>1725.2605632</v>
          </cell>
          <cell r="O448">
            <v>1656.969435</v>
          </cell>
          <cell r="P448">
            <v>1535.2304172900001</v>
          </cell>
          <cell r="Q448">
            <v>1419.9029605799999</v>
          </cell>
          <cell r="R448">
            <v>1356.26287314</v>
          </cell>
          <cell r="U448">
            <v>0</v>
          </cell>
          <cell r="X448" t="str">
            <v>Buildout</v>
          </cell>
        </row>
        <row r="449">
          <cell r="B449">
            <v>1911</v>
          </cell>
          <cell r="C449">
            <v>0</v>
          </cell>
          <cell r="D449">
            <v>0</v>
          </cell>
          <cell r="E449">
            <v>0</v>
          </cell>
          <cell r="F449">
            <v>0</v>
          </cell>
          <cell r="G449">
            <v>0</v>
          </cell>
          <cell r="H449" t="str">
            <v>Calgary</v>
          </cell>
          <cell r="I449" t="str">
            <v>City</v>
          </cell>
          <cell r="J449">
            <v>1.9999999909999999</v>
          </cell>
          <cell r="K449">
            <v>5.2752459635199997</v>
          </cell>
          <cell r="L449">
            <v>5.63132540323</v>
          </cell>
          <cell r="M449">
            <v>5.9916982404699999</v>
          </cell>
          <cell r="N449">
            <v>6.33091984013</v>
          </cell>
          <cell r="O449">
            <v>6.3506195446699998</v>
          </cell>
          <cell r="P449">
            <v>6.1681755097100002</v>
          </cell>
          <cell r="Q449">
            <v>5.83283568487</v>
          </cell>
          <cell r="R449">
            <v>5.5494389875600003</v>
          </cell>
          <cell r="U449">
            <v>0</v>
          </cell>
          <cell r="X449" t="str">
            <v>Buildout</v>
          </cell>
        </row>
        <row r="450">
          <cell r="B450">
            <v>1912</v>
          </cell>
          <cell r="C450">
            <v>0</v>
          </cell>
          <cell r="D450">
            <v>0</v>
          </cell>
          <cell r="E450">
            <v>0</v>
          </cell>
          <cell r="F450">
            <v>0</v>
          </cell>
          <cell r="G450">
            <v>0</v>
          </cell>
          <cell r="H450" t="str">
            <v>Calgary</v>
          </cell>
          <cell r="I450" t="str">
            <v>City</v>
          </cell>
          <cell r="J450">
            <v>940.00000000199998</v>
          </cell>
          <cell r="K450">
            <v>927.45102829500001</v>
          </cell>
          <cell r="L450">
            <v>933.42622388400002</v>
          </cell>
          <cell r="M450">
            <v>934.12262361700004</v>
          </cell>
          <cell r="N450">
            <v>928.05021465599998</v>
          </cell>
          <cell r="O450">
            <v>891.31512777499995</v>
          </cell>
          <cell r="P450">
            <v>825.82941264800002</v>
          </cell>
          <cell r="Q450">
            <v>763.79259706599998</v>
          </cell>
          <cell r="R450">
            <v>729.55939284800002</v>
          </cell>
          <cell r="U450">
            <v>0</v>
          </cell>
          <cell r="X450" t="str">
            <v>Buildout</v>
          </cell>
        </row>
        <row r="451">
          <cell r="B451">
            <v>1913</v>
          </cell>
          <cell r="C451">
            <v>0</v>
          </cell>
          <cell r="D451">
            <v>0</v>
          </cell>
          <cell r="E451">
            <v>0</v>
          </cell>
          <cell r="F451">
            <v>0</v>
          </cell>
          <cell r="G451">
            <v>0</v>
          </cell>
          <cell r="H451" t="str">
            <v>Calgary</v>
          </cell>
          <cell r="I451" t="str">
            <v>City</v>
          </cell>
          <cell r="J451">
            <v>0</v>
          </cell>
          <cell r="K451">
            <v>0</v>
          </cell>
          <cell r="L451">
            <v>0</v>
          </cell>
          <cell r="M451">
            <v>0</v>
          </cell>
          <cell r="N451">
            <v>0</v>
          </cell>
          <cell r="O451">
            <v>0</v>
          </cell>
          <cell r="P451">
            <v>0</v>
          </cell>
          <cell r="Q451">
            <v>0</v>
          </cell>
          <cell r="R451">
            <v>0</v>
          </cell>
          <cell r="U451">
            <v>0</v>
          </cell>
          <cell r="X451" t="str">
            <v>Buildout</v>
          </cell>
        </row>
        <row r="452">
          <cell r="B452">
            <v>1914</v>
          </cell>
          <cell r="C452">
            <v>0</v>
          </cell>
          <cell r="D452">
            <v>0</v>
          </cell>
          <cell r="E452">
            <v>0</v>
          </cell>
          <cell r="F452">
            <v>0</v>
          </cell>
          <cell r="G452">
            <v>0</v>
          </cell>
          <cell r="H452" t="str">
            <v>Calgary</v>
          </cell>
          <cell r="I452" t="str">
            <v>City</v>
          </cell>
          <cell r="J452">
            <v>0</v>
          </cell>
          <cell r="K452">
            <v>0</v>
          </cell>
          <cell r="L452">
            <v>0</v>
          </cell>
          <cell r="M452">
            <v>0</v>
          </cell>
          <cell r="N452">
            <v>0</v>
          </cell>
          <cell r="O452">
            <v>0</v>
          </cell>
          <cell r="P452">
            <v>0</v>
          </cell>
          <cell r="Q452">
            <v>0</v>
          </cell>
          <cell r="R452">
            <v>0</v>
          </cell>
          <cell r="U452">
            <v>0</v>
          </cell>
          <cell r="X452" t="str">
            <v>Buildout</v>
          </cell>
        </row>
        <row r="453">
          <cell r="B453">
            <v>1915</v>
          </cell>
          <cell r="C453">
            <v>0</v>
          </cell>
          <cell r="D453">
            <v>0</v>
          </cell>
          <cell r="E453">
            <v>0</v>
          </cell>
          <cell r="F453">
            <v>0</v>
          </cell>
          <cell r="G453">
            <v>0</v>
          </cell>
          <cell r="H453" t="str">
            <v>Calgary</v>
          </cell>
          <cell r="I453" t="str">
            <v>City</v>
          </cell>
          <cell r="J453">
            <v>0</v>
          </cell>
          <cell r="K453">
            <v>0</v>
          </cell>
          <cell r="L453">
            <v>0</v>
          </cell>
          <cell r="M453">
            <v>0</v>
          </cell>
          <cell r="N453">
            <v>0</v>
          </cell>
          <cell r="O453">
            <v>0</v>
          </cell>
          <cell r="P453">
            <v>0</v>
          </cell>
          <cell r="Q453">
            <v>0</v>
          </cell>
          <cell r="R453">
            <v>0</v>
          </cell>
          <cell r="U453">
            <v>0</v>
          </cell>
          <cell r="X453" t="str">
            <v>Buildout</v>
          </cell>
        </row>
        <row r="454">
          <cell r="B454">
            <v>1916</v>
          </cell>
          <cell r="C454">
            <v>0</v>
          </cell>
          <cell r="D454">
            <v>0</v>
          </cell>
          <cell r="E454">
            <v>0</v>
          </cell>
          <cell r="F454">
            <v>0</v>
          </cell>
          <cell r="G454">
            <v>0</v>
          </cell>
          <cell r="H454" t="str">
            <v>Calgary</v>
          </cell>
          <cell r="I454" t="str">
            <v>City</v>
          </cell>
          <cell r="J454">
            <v>1111.9999999900001</v>
          </cell>
          <cell r="K454">
            <v>1135.24060323</v>
          </cell>
          <cell r="L454">
            <v>1142.55450419</v>
          </cell>
          <cell r="M454">
            <v>1143.4069282200001</v>
          </cell>
          <cell r="N454">
            <v>1135.9740344500001</v>
          </cell>
          <cell r="O454">
            <v>1091.00868257</v>
          </cell>
          <cell r="P454">
            <v>1010.85130456</v>
          </cell>
          <cell r="Q454">
            <v>934.91553054600001</v>
          </cell>
          <cell r="R454">
            <v>893.01259213399999</v>
          </cell>
          <cell r="U454">
            <v>0</v>
          </cell>
          <cell r="X454" t="str">
            <v>Buildout</v>
          </cell>
        </row>
        <row r="455">
          <cell r="B455">
            <v>1917</v>
          </cell>
          <cell r="C455">
            <v>0</v>
          </cell>
          <cell r="D455">
            <v>0</v>
          </cell>
          <cell r="E455">
            <v>0</v>
          </cell>
          <cell r="F455">
            <v>0</v>
          </cell>
          <cell r="G455">
            <v>0</v>
          </cell>
          <cell r="H455" t="str">
            <v>Calgary</v>
          </cell>
          <cell r="I455" t="str">
            <v>City</v>
          </cell>
          <cell r="J455">
            <v>2201.9999999299998</v>
          </cell>
          <cell r="K455">
            <v>2255.27709078</v>
          </cell>
          <cell r="L455">
            <v>2269.80693823</v>
          </cell>
          <cell r="M455">
            <v>2271.5003695800001</v>
          </cell>
          <cell r="N455">
            <v>2256.73412955</v>
          </cell>
          <cell r="O455">
            <v>2167.4056403599998</v>
          </cell>
          <cell r="P455">
            <v>2008.1644209200001</v>
          </cell>
          <cell r="Q455">
            <v>1857.30986998</v>
          </cell>
          <cell r="R455">
            <v>1774.0651935000001</v>
          </cell>
          <cell r="U455">
            <v>0</v>
          </cell>
          <cell r="X455" t="str">
            <v>Buildout</v>
          </cell>
        </row>
        <row r="456">
          <cell r="B456">
            <v>1918</v>
          </cell>
          <cell r="C456">
            <v>0</v>
          </cell>
          <cell r="D456">
            <v>0</v>
          </cell>
          <cell r="E456">
            <v>0</v>
          </cell>
          <cell r="F456">
            <v>0</v>
          </cell>
          <cell r="G456">
            <v>0</v>
          </cell>
          <cell r="H456" t="str">
            <v>Calgary</v>
          </cell>
          <cell r="I456" t="str">
            <v>City</v>
          </cell>
          <cell r="J456">
            <v>0</v>
          </cell>
          <cell r="K456">
            <v>0</v>
          </cell>
          <cell r="L456">
            <v>0</v>
          </cell>
          <cell r="M456">
            <v>0</v>
          </cell>
          <cell r="N456">
            <v>0</v>
          </cell>
          <cell r="O456">
            <v>0</v>
          </cell>
          <cell r="P456">
            <v>0</v>
          </cell>
          <cell r="Q456">
            <v>0</v>
          </cell>
          <cell r="R456">
            <v>0</v>
          </cell>
          <cell r="U456">
            <v>0</v>
          </cell>
          <cell r="X456" t="str">
            <v>Buildout</v>
          </cell>
        </row>
        <row r="457">
          <cell r="B457">
            <v>1919</v>
          </cell>
          <cell r="C457">
            <v>0</v>
          </cell>
          <cell r="D457">
            <v>0</v>
          </cell>
          <cell r="E457">
            <v>0</v>
          </cell>
          <cell r="F457">
            <v>0</v>
          </cell>
          <cell r="G457">
            <v>0</v>
          </cell>
          <cell r="H457" t="str">
            <v>Calgary</v>
          </cell>
          <cell r="I457" t="str">
            <v>City</v>
          </cell>
          <cell r="J457">
            <v>0</v>
          </cell>
          <cell r="K457">
            <v>0</v>
          </cell>
          <cell r="L457">
            <v>0</v>
          </cell>
          <cell r="M457">
            <v>0</v>
          </cell>
          <cell r="N457">
            <v>0</v>
          </cell>
          <cell r="O457">
            <v>0</v>
          </cell>
          <cell r="P457">
            <v>0</v>
          </cell>
          <cell r="Q457">
            <v>0</v>
          </cell>
          <cell r="R457">
            <v>0</v>
          </cell>
          <cell r="U457">
            <v>0</v>
          </cell>
          <cell r="X457" t="str">
            <v>Buildout</v>
          </cell>
        </row>
        <row r="458">
          <cell r="B458">
            <v>1920</v>
          </cell>
          <cell r="C458">
            <v>0</v>
          </cell>
          <cell r="D458">
            <v>0</v>
          </cell>
          <cell r="E458">
            <v>0</v>
          </cell>
          <cell r="F458">
            <v>0</v>
          </cell>
          <cell r="G458">
            <v>0</v>
          </cell>
          <cell r="H458" t="str">
            <v>Calgary</v>
          </cell>
          <cell r="I458" t="str">
            <v>City</v>
          </cell>
          <cell r="J458">
            <v>0</v>
          </cell>
          <cell r="K458">
            <v>0</v>
          </cell>
          <cell r="L458">
            <v>0</v>
          </cell>
          <cell r="M458">
            <v>0</v>
          </cell>
          <cell r="N458">
            <v>0</v>
          </cell>
          <cell r="O458">
            <v>0</v>
          </cell>
          <cell r="P458">
            <v>0</v>
          </cell>
          <cell r="Q458">
            <v>0</v>
          </cell>
          <cell r="R458">
            <v>0</v>
          </cell>
          <cell r="U458">
            <v>0</v>
          </cell>
          <cell r="X458" t="str">
            <v>Buildout</v>
          </cell>
        </row>
        <row r="459">
          <cell r="B459">
            <v>1921</v>
          </cell>
          <cell r="C459">
            <v>0</v>
          </cell>
          <cell r="D459">
            <v>0</v>
          </cell>
          <cell r="E459">
            <v>0</v>
          </cell>
          <cell r="F459">
            <v>0</v>
          </cell>
          <cell r="G459">
            <v>0</v>
          </cell>
          <cell r="H459" t="str">
            <v>Calgary</v>
          </cell>
          <cell r="I459" t="str">
            <v>City</v>
          </cell>
          <cell r="J459">
            <v>0</v>
          </cell>
          <cell r="K459">
            <v>0</v>
          </cell>
          <cell r="L459">
            <v>0</v>
          </cell>
          <cell r="M459">
            <v>0</v>
          </cell>
          <cell r="N459">
            <v>0</v>
          </cell>
          <cell r="O459">
            <v>0</v>
          </cell>
          <cell r="P459">
            <v>0</v>
          </cell>
          <cell r="Q459">
            <v>0</v>
          </cell>
          <cell r="R459">
            <v>0</v>
          </cell>
          <cell r="U459">
            <v>0</v>
          </cell>
          <cell r="X459" t="str">
            <v>Buildout</v>
          </cell>
        </row>
        <row r="460">
          <cell r="B460">
            <v>1922</v>
          </cell>
          <cell r="C460">
            <v>0</v>
          </cell>
          <cell r="D460">
            <v>0</v>
          </cell>
          <cell r="E460">
            <v>0</v>
          </cell>
          <cell r="F460">
            <v>0</v>
          </cell>
          <cell r="G460">
            <v>0</v>
          </cell>
          <cell r="H460" t="str">
            <v>Calgary</v>
          </cell>
          <cell r="I460" t="str">
            <v>City</v>
          </cell>
          <cell r="J460">
            <v>0</v>
          </cell>
          <cell r="K460">
            <v>0</v>
          </cell>
          <cell r="L460">
            <v>0</v>
          </cell>
          <cell r="M460">
            <v>0</v>
          </cell>
          <cell r="N460">
            <v>0</v>
          </cell>
          <cell r="O460">
            <v>0</v>
          </cell>
          <cell r="P460">
            <v>0</v>
          </cell>
          <cell r="Q460">
            <v>0</v>
          </cell>
          <cell r="R460">
            <v>0</v>
          </cell>
          <cell r="U460">
            <v>0</v>
          </cell>
          <cell r="X460" t="str">
            <v>Buildout</v>
          </cell>
        </row>
        <row r="461">
          <cell r="B461">
            <v>1923</v>
          </cell>
          <cell r="C461">
            <v>0</v>
          </cell>
          <cell r="D461">
            <v>0</v>
          </cell>
          <cell r="E461">
            <v>0</v>
          </cell>
          <cell r="F461">
            <v>0</v>
          </cell>
          <cell r="G461">
            <v>0</v>
          </cell>
          <cell r="H461" t="str">
            <v>Calgary</v>
          </cell>
          <cell r="I461" t="str">
            <v>City</v>
          </cell>
          <cell r="J461">
            <v>0</v>
          </cell>
          <cell r="K461">
            <v>4.13149280823</v>
          </cell>
          <cell r="L461">
            <v>4.21480797158</v>
          </cell>
          <cell r="M461">
            <v>4.2493011306200001</v>
          </cell>
          <cell r="N461">
            <v>4.2459260970899999</v>
          </cell>
          <cell r="O461">
            <v>4.1654542207900001</v>
          </cell>
          <cell r="P461">
            <v>3.9760401393299998</v>
          </cell>
          <cell r="Q461">
            <v>3.6738528916900002</v>
          </cell>
          <cell r="R461">
            <v>3.4478551479699999</v>
          </cell>
          <cell r="U461">
            <v>0</v>
          </cell>
          <cell r="X461" t="str">
            <v>Buildout</v>
          </cell>
        </row>
        <row r="462">
          <cell r="B462">
            <v>1924</v>
          </cell>
          <cell r="C462">
            <v>0</v>
          </cell>
          <cell r="D462">
            <v>0</v>
          </cell>
          <cell r="E462">
            <v>0</v>
          </cell>
          <cell r="F462">
            <v>0</v>
          </cell>
          <cell r="G462">
            <v>0</v>
          </cell>
          <cell r="H462" t="str">
            <v>Calgary</v>
          </cell>
          <cell r="I462" t="str">
            <v>City</v>
          </cell>
          <cell r="J462">
            <v>0</v>
          </cell>
          <cell r="K462">
            <v>0</v>
          </cell>
          <cell r="L462">
            <v>0</v>
          </cell>
          <cell r="M462">
            <v>0</v>
          </cell>
          <cell r="N462">
            <v>0</v>
          </cell>
          <cell r="O462">
            <v>0</v>
          </cell>
          <cell r="P462">
            <v>0</v>
          </cell>
          <cell r="Q462">
            <v>0</v>
          </cell>
          <cell r="R462">
            <v>0</v>
          </cell>
          <cell r="U462">
            <v>0</v>
          </cell>
          <cell r="X462" t="str">
            <v>Buildout</v>
          </cell>
        </row>
        <row r="463">
          <cell r="B463">
            <v>1925</v>
          </cell>
          <cell r="C463">
            <v>0</v>
          </cell>
          <cell r="D463">
            <v>0</v>
          </cell>
          <cell r="E463">
            <v>0</v>
          </cell>
          <cell r="F463">
            <v>0</v>
          </cell>
          <cell r="G463">
            <v>0</v>
          </cell>
          <cell r="H463" t="str">
            <v>Calgary</v>
          </cell>
          <cell r="I463" t="str">
            <v>City</v>
          </cell>
          <cell r="J463">
            <v>0</v>
          </cell>
          <cell r="K463">
            <v>0</v>
          </cell>
          <cell r="L463">
            <v>0</v>
          </cell>
          <cell r="M463">
            <v>0</v>
          </cell>
          <cell r="N463">
            <v>0</v>
          </cell>
          <cell r="O463">
            <v>0</v>
          </cell>
          <cell r="P463">
            <v>0</v>
          </cell>
          <cell r="Q463">
            <v>0</v>
          </cell>
          <cell r="R463">
            <v>0</v>
          </cell>
          <cell r="U463">
            <v>0</v>
          </cell>
          <cell r="X463" t="str">
            <v>Buildout</v>
          </cell>
        </row>
        <row r="464">
          <cell r="B464">
            <v>1926</v>
          </cell>
          <cell r="C464">
            <v>0</v>
          </cell>
          <cell r="D464">
            <v>0</v>
          </cell>
          <cell r="E464">
            <v>0</v>
          </cell>
          <cell r="F464">
            <v>0</v>
          </cell>
          <cell r="G464">
            <v>0</v>
          </cell>
          <cell r="H464" t="str">
            <v>Calgary</v>
          </cell>
          <cell r="I464" t="str">
            <v>City</v>
          </cell>
          <cell r="J464">
            <v>0</v>
          </cell>
          <cell r="K464">
            <v>0</v>
          </cell>
          <cell r="L464">
            <v>0</v>
          </cell>
          <cell r="M464">
            <v>0</v>
          </cell>
          <cell r="N464">
            <v>0</v>
          </cell>
          <cell r="O464">
            <v>0</v>
          </cell>
          <cell r="P464">
            <v>0</v>
          </cell>
          <cell r="Q464">
            <v>0</v>
          </cell>
          <cell r="R464">
            <v>0</v>
          </cell>
          <cell r="U464">
            <v>0</v>
          </cell>
          <cell r="X464" t="str">
            <v>Buildout</v>
          </cell>
        </row>
        <row r="465">
          <cell r="B465">
            <v>1927</v>
          </cell>
          <cell r="C465">
            <v>0</v>
          </cell>
          <cell r="D465">
            <v>0</v>
          </cell>
          <cell r="E465">
            <v>0</v>
          </cell>
          <cell r="F465">
            <v>0</v>
          </cell>
          <cell r="G465">
            <v>0</v>
          </cell>
          <cell r="H465" t="str">
            <v>Calgary</v>
          </cell>
          <cell r="I465" t="str">
            <v>City</v>
          </cell>
          <cell r="J465">
            <v>1.9999999909999999</v>
          </cell>
          <cell r="K465">
            <v>2.0657463946600001</v>
          </cell>
          <cell r="L465">
            <v>2.1074039759800001</v>
          </cell>
          <cell r="M465">
            <v>2.1246505560200002</v>
          </cell>
          <cell r="N465">
            <v>2.1229630397300001</v>
          </cell>
          <cell r="O465">
            <v>2.0827271015600002</v>
          </cell>
          <cell r="P465">
            <v>1.9880200612400001</v>
          </cell>
          <cell r="Q465">
            <v>1.83692643905</v>
          </cell>
          <cell r="R465">
            <v>1.7239275681699999</v>
          </cell>
          <cell r="U465">
            <v>0</v>
          </cell>
          <cell r="X465" t="str">
            <v>Buildout</v>
          </cell>
        </row>
        <row r="466">
          <cell r="B466">
            <v>1928</v>
          </cell>
          <cell r="C466">
            <v>0</v>
          </cell>
          <cell r="D466">
            <v>0</v>
          </cell>
          <cell r="E466">
            <v>0</v>
          </cell>
          <cell r="F466">
            <v>0</v>
          </cell>
          <cell r="G466">
            <v>0</v>
          </cell>
          <cell r="H466" t="str">
            <v>Calgary</v>
          </cell>
          <cell r="I466" t="str">
            <v>City</v>
          </cell>
          <cell r="J466">
            <v>0</v>
          </cell>
          <cell r="K466">
            <v>0</v>
          </cell>
          <cell r="L466">
            <v>0</v>
          </cell>
          <cell r="M466">
            <v>0</v>
          </cell>
          <cell r="N466">
            <v>0</v>
          </cell>
          <cell r="O466">
            <v>0</v>
          </cell>
          <cell r="P466">
            <v>0</v>
          </cell>
          <cell r="Q466">
            <v>0</v>
          </cell>
          <cell r="R466">
            <v>0</v>
          </cell>
          <cell r="U466">
            <v>0</v>
          </cell>
          <cell r="X466" t="str">
            <v>Buildout</v>
          </cell>
        </row>
        <row r="467">
          <cell r="B467">
            <v>1929</v>
          </cell>
          <cell r="C467">
            <v>0</v>
          </cell>
          <cell r="D467">
            <v>0</v>
          </cell>
          <cell r="E467">
            <v>0</v>
          </cell>
          <cell r="F467">
            <v>0</v>
          </cell>
          <cell r="G467">
            <v>0</v>
          </cell>
          <cell r="H467" t="str">
            <v>Calgary</v>
          </cell>
          <cell r="I467" t="str">
            <v>City</v>
          </cell>
          <cell r="J467">
            <v>0</v>
          </cell>
          <cell r="K467">
            <v>0</v>
          </cell>
          <cell r="L467">
            <v>0</v>
          </cell>
          <cell r="M467">
            <v>0</v>
          </cell>
          <cell r="N467">
            <v>0</v>
          </cell>
          <cell r="O467">
            <v>0</v>
          </cell>
          <cell r="P467">
            <v>0</v>
          </cell>
          <cell r="Q467">
            <v>0</v>
          </cell>
          <cell r="R467">
            <v>0</v>
          </cell>
          <cell r="U467">
            <v>0</v>
          </cell>
          <cell r="X467" t="str">
            <v>Buildout</v>
          </cell>
        </row>
        <row r="468">
          <cell r="B468">
            <v>1930</v>
          </cell>
          <cell r="C468">
            <v>0</v>
          </cell>
          <cell r="D468">
            <v>0</v>
          </cell>
          <cell r="E468">
            <v>0</v>
          </cell>
          <cell r="F468">
            <v>0</v>
          </cell>
          <cell r="G468">
            <v>0</v>
          </cell>
          <cell r="H468" t="str">
            <v>Calgary</v>
          </cell>
          <cell r="I468" t="str">
            <v>City</v>
          </cell>
          <cell r="J468">
            <v>0</v>
          </cell>
          <cell r="K468">
            <v>0</v>
          </cell>
          <cell r="L468">
            <v>0</v>
          </cell>
          <cell r="M468">
            <v>0</v>
          </cell>
          <cell r="N468">
            <v>0</v>
          </cell>
          <cell r="O468">
            <v>0</v>
          </cell>
          <cell r="P468">
            <v>0</v>
          </cell>
          <cell r="Q468">
            <v>0</v>
          </cell>
          <cell r="R468">
            <v>0</v>
          </cell>
          <cell r="U468">
            <v>0</v>
          </cell>
          <cell r="X468" t="str">
            <v>Buildout</v>
          </cell>
        </row>
        <row r="469">
          <cell r="B469">
            <v>1931</v>
          </cell>
          <cell r="C469">
            <v>0</v>
          </cell>
          <cell r="D469">
            <v>0</v>
          </cell>
          <cell r="E469">
            <v>0</v>
          </cell>
          <cell r="F469">
            <v>0</v>
          </cell>
          <cell r="G469">
            <v>0</v>
          </cell>
          <cell r="H469" t="str">
            <v>Calgary</v>
          </cell>
          <cell r="I469" t="str">
            <v>City</v>
          </cell>
          <cell r="J469">
            <v>0</v>
          </cell>
          <cell r="K469">
            <v>0</v>
          </cell>
          <cell r="L469">
            <v>0</v>
          </cell>
          <cell r="M469">
            <v>0</v>
          </cell>
          <cell r="N469">
            <v>0</v>
          </cell>
          <cell r="O469">
            <v>0</v>
          </cell>
          <cell r="P469">
            <v>0</v>
          </cell>
          <cell r="Q469">
            <v>0</v>
          </cell>
          <cell r="R469">
            <v>0</v>
          </cell>
          <cell r="U469">
            <v>0</v>
          </cell>
          <cell r="X469" t="str">
            <v>Buildout</v>
          </cell>
        </row>
        <row r="470">
          <cell r="B470">
            <v>1932</v>
          </cell>
          <cell r="C470">
            <v>0</v>
          </cell>
          <cell r="D470">
            <v>0</v>
          </cell>
          <cell r="E470">
            <v>0</v>
          </cell>
          <cell r="F470">
            <v>0</v>
          </cell>
          <cell r="G470">
            <v>0</v>
          </cell>
          <cell r="H470" t="str">
            <v>Calgary</v>
          </cell>
          <cell r="I470" t="str">
            <v>City</v>
          </cell>
          <cell r="J470">
            <v>0</v>
          </cell>
          <cell r="K470">
            <v>0</v>
          </cell>
          <cell r="L470">
            <v>0</v>
          </cell>
          <cell r="M470">
            <v>0</v>
          </cell>
          <cell r="N470">
            <v>0</v>
          </cell>
          <cell r="O470">
            <v>0</v>
          </cell>
          <cell r="P470">
            <v>0</v>
          </cell>
          <cell r="Q470">
            <v>0</v>
          </cell>
          <cell r="R470">
            <v>0</v>
          </cell>
          <cell r="U470">
            <v>0</v>
          </cell>
          <cell r="X470" t="str">
            <v>Buildout</v>
          </cell>
        </row>
        <row r="471">
          <cell r="B471">
            <v>1933</v>
          </cell>
          <cell r="C471">
            <v>0</v>
          </cell>
          <cell r="D471">
            <v>0</v>
          </cell>
          <cell r="E471">
            <v>0</v>
          </cell>
          <cell r="F471">
            <v>0</v>
          </cell>
          <cell r="G471">
            <v>0</v>
          </cell>
          <cell r="H471" t="str">
            <v>Calgary</v>
          </cell>
          <cell r="I471" t="str">
            <v>City</v>
          </cell>
          <cell r="J471">
            <v>0</v>
          </cell>
          <cell r="K471">
            <v>0</v>
          </cell>
          <cell r="L471">
            <v>0</v>
          </cell>
          <cell r="M471">
            <v>0</v>
          </cell>
          <cell r="N471">
            <v>0</v>
          </cell>
          <cell r="O471">
            <v>0</v>
          </cell>
          <cell r="P471">
            <v>0</v>
          </cell>
          <cell r="Q471">
            <v>0</v>
          </cell>
          <cell r="R471">
            <v>0</v>
          </cell>
          <cell r="U471">
            <v>0</v>
          </cell>
          <cell r="X471" t="str">
            <v>Buildout</v>
          </cell>
        </row>
        <row r="472">
          <cell r="B472">
            <v>1934</v>
          </cell>
          <cell r="C472">
            <v>0</v>
          </cell>
          <cell r="D472">
            <v>0</v>
          </cell>
          <cell r="E472">
            <v>0</v>
          </cell>
          <cell r="F472">
            <v>0</v>
          </cell>
          <cell r="G472">
            <v>0</v>
          </cell>
          <cell r="H472" t="str">
            <v>Calgary</v>
          </cell>
          <cell r="I472" t="str">
            <v>City</v>
          </cell>
          <cell r="J472">
            <v>0</v>
          </cell>
          <cell r="K472">
            <v>0</v>
          </cell>
          <cell r="L472">
            <v>0</v>
          </cell>
          <cell r="M472">
            <v>0</v>
          </cell>
          <cell r="N472">
            <v>0</v>
          </cell>
          <cell r="O472">
            <v>0</v>
          </cell>
          <cell r="P472">
            <v>0</v>
          </cell>
          <cell r="Q472">
            <v>0</v>
          </cell>
          <cell r="R472">
            <v>0</v>
          </cell>
          <cell r="U472">
            <v>0</v>
          </cell>
          <cell r="X472" t="str">
            <v>Buildout</v>
          </cell>
        </row>
        <row r="473">
          <cell r="B473">
            <v>1935</v>
          </cell>
          <cell r="C473">
            <v>0</v>
          </cell>
          <cell r="D473">
            <v>0</v>
          </cell>
          <cell r="E473">
            <v>0</v>
          </cell>
          <cell r="F473">
            <v>0</v>
          </cell>
          <cell r="G473">
            <v>0</v>
          </cell>
          <cell r="H473" t="str">
            <v>Calgary</v>
          </cell>
          <cell r="I473" t="str">
            <v>City</v>
          </cell>
          <cell r="J473">
            <v>0</v>
          </cell>
          <cell r="K473">
            <v>0</v>
          </cell>
          <cell r="L473">
            <v>0</v>
          </cell>
          <cell r="M473">
            <v>0</v>
          </cell>
          <cell r="N473">
            <v>0</v>
          </cell>
          <cell r="O473">
            <v>0</v>
          </cell>
          <cell r="P473">
            <v>0</v>
          </cell>
          <cell r="Q473">
            <v>0</v>
          </cell>
          <cell r="R473">
            <v>0</v>
          </cell>
          <cell r="U473">
            <v>0</v>
          </cell>
          <cell r="X473" t="str">
            <v>Buildout</v>
          </cell>
        </row>
        <row r="474">
          <cell r="B474">
            <v>1936</v>
          </cell>
          <cell r="C474">
            <v>0</v>
          </cell>
          <cell r="D474">
            <v>0</v>
          </cell>
          <cell r="E474">
            <v>0</v>
          </cell>
          <cell r="F474">
            <v>0</v>
          </cell>
          <cell r="G474">
            <v>0</v>
          </cell>
          <cell r="H474" t="str">
            <v>Calgary</v>
          </cell>
          <cell r="I474" t="str">
            <v>City</v>
          </cell>
          <cell r="J474">
            <v>0</v>
          </cell>
          <cell r="K474">
            <v>0</v>
          </cell>
          <cell r="L474">
            <v>0</v>
          </cell>
          <cell r="M474">
            <v>0</v>
          </cell>
          <cell r="N474">
            <v>0</v>
          </cell>
          <cell r="O474">
            <v>0</v>
          </cell>
          <cell r="P474">
            <v>0</v>
          </cell>
          <cell r="Q474">
            <v>0</v>
          </cell>
          <cell r="R474">
            <v>0</v>
          </cell>
          <cell r="U474">
            <v>0</v>
          </cell>
          <cell r="X474" t="str">
            <v>Buildout</v>
          </cell>
        </row>
        <row r="475">
          <cell r="B475">
            <v>1937</v>
          </cell>
          <cell r="C475">
            <v>0</v>
          </cell>
          <cell r="D475">
            <v>0</v>
          </cell>
          <cell r="E475">
            <v>0</v>
          </cell>
          <cell r="F475">
            <v>0</v>
          </cell>
          <cell r="G475">
            <v>0</v>
          </cell>
          <cell r="H475" t="str">
            <v>Calgary</v>
          </cell>
          <cell r="I475" t="str">
            <v>City</v>
          </cell>
          <cell r="J475">
            <v>0</v>
          </cell>
          <cell r="K475">
            <v>0</v>
          </cell>
          <cell r="L475">
            <v>0</v>
          </cell>
          <cell r="M475">
            <v>0</v>
          </cell>
          <cell r="N475">
            <v>0</v>
          </cell>
          <cell r="O475">
            <v>0</v>
          </cell>
          <cell r="P475">
            <v>0</v>
          </cell>
          <cell r="Q475">
            <v>0</v>
          </cell>
          <cell r="R475">
            <v>0</v>
          </cell>
          <cell r="U475">
            <v>0</v>
          </cell>
          <cell r="X475" t="str">
            <v>Buildout</v>
          </cell>
        </row>
        <row r="476">
          <cell r="B476">
            <v>1938</v>
          </cell>
          <cell r="C476">
            <v>0</v>
          </cell>
          <cell r="D476">
            <v>0</v>
          </cell>
          <cell r="E476">
            <v>0</v>
          </cell>
          <cell r="F476">
            <v>0</v>
          </cell>
          <cell r="G476">
            <v>0</v>
          </cell>
          <cell r="H476" t="str">
            <v>Calgary</v>
          </cell>
          <cell r="I476" t="str">
            <v>City</v>
          </cell>
          <cell r="J476">
            <v>0</v>
          </cell>
          <cell r="K476">
            <v>0</v>
          </cell>
          <cell r="L476">
            <v>0</v>
          </cell>
          <cell r="M476">
            <v>0</v>
          </cell>
          <cell r="N476">
            <v>0</v>
          </cell>
          <cell r="O476">
            <v>0</v>
          </cell>
          <cell r="P476">
            <v>0</v>
          </cell>
          <cell r="Q476">
            <v>0</v>
          </cell>
          <cell r="R476">
            <v>0</v>
          </cell>
          <cell r="U476">
            <v>0</v>
          </cell>
          <cell r="X476" t="str">
            <v>Buildout</v>
          </cell>
        </row>
        <row r="477">
          <cell r="B477">
            <v>1939</v>
          </cell>
          <cell r="C477">
            <v>0</v>
          </cell>
          <cell r="D477">
            <v>0</v>
          </cell>
          <cell r="E477">
            <v>0</v>
          </cell>
          <cell r="F477">
            <v>0</v>
          </cell>
          <cell r="G477">
            <v>0</v>
          </cell>
          <cell r="H477" t="str">
            <v>Calgary</v>
          </cell>
          <cell r="I477" t="str">
            <v>City</v>
          </cell>
          <cell r="J477">
            <v>0</v>
          </cell>
          <cell r="K477">
            <v>0</v>
          </cell>
          <cell r="L477">
            <v>0</v>
          </cell>
          <cell r="M477">
            <v>0</v>
          </cell>
          <cell r="N477">
            <v>0</v>
          </cell>
          <cell r="O477">
            <v>0</v>
          </cell>
          <cell r="P477">
            <v>0</v>
          </cell>
          <cell r="Q477">
            <v>0</v>
          </cell>
          <cell r="R477">
            <v>0</v>
          </cell>
          <cell r="U477">
            <v>0</v>
          </cell>
          <cell r="X477" t="str">
            <v>Buildout</v>
          </cell>
        </row>
        <row r="478">
          <cell r="B478">
            <v>1940</v>
          </cell>
          <cell r="C478">
            <v>0</v>
          </cell>
          <cell r="D478">
            <v>0</v>
          </cell>
          <cell r="E478">
            <v>0</v>
          </cell>
          <cell r="F478">
            <v>0</v>
          </cell>
          <cell r="G478">
            <v>0</v>
          </cell>
          <cell r="H478" t="str">
            <v>Calgary</v>
          </cell>
          <cell r="I478" t="str">
            <v>City</v>
          </cell>
          <cell r="J478">
            <v>0</v>
          </cell>
          <cell r="K478">
            <v>0</v>
          </cell>
          <cell r="L478">
            <v>0</v>
          </cell>
          <cell r="M478">
            <v>0</v>
          </cell>
          <cell r="N478">
            <v>0</v>
          </cell>
          <cell r="O478">
            <v>0</v>
          </cell>
          <cell r="P478">
            <v>0</v>
          </cell>
          <cell r="Q478">
            <v>0</v>
          </cell>
          <cell r="R478">
            <v>0</v>
          </cell>
          <cell r="U478">
            <v>0</v>
          </cell>
          <cell r="X478" t="str">
            <v>Buildout</v>
          </cell>
        </row>
        <row r="479">
          <cell r="B479">
            <v>1941</v>
          </cell>
          <cell r="C479">
            <v>0</v>
          </cell>
          <cell r="D479">
            <v>0</v>
          </cell>
          <cell r="E479">
            <v>0</v>
          </cell>
          <cell r="F479">
            <v>0</v>
          </cell>
          <cell r="G479">
            <v>0</v>
          </cell>
          <cell r="H479" t="str">
            <v>Calgary</v>
          </cell>
          <cell r="I479" t="str">
            <v>City</v>
          </cell>
          <cell r="J479">
            <v>4</v>
          </cell>
          <cell r="K479">
            <v>4.2201967733599997</v>
          </cell>
          <cell r="L479">
            <v>4.5050603245899996</v>
          </cell>
          <cell r="M479">
            <v>4.7933585942299999</v>
          </cell>
          <cell r="N479">
            <v>5.0647358741600002</v>
          </cell>
          <cell r="O479">
            <v>5.0804956378100004</v>
          </cell>
          <cell r="P479">
            <v>4.9345404096500003</v>
          </cell>
          <cell r="Q479">
            <v>4.6662685499299998</v>
          </cell>
          <cell r="R479">
            <v>4.4395511921599997</v>
          </cell>
          <cell r="U479">
            <v>0</v>
          </cell>
          <cell r="X479" t="str">
            <v>Buildout</v>
          </cell>
        </row>
        <row r="480">
          <cell r="B480">
            <v>1942</v>
          </cell>
          <cell r="C480">
            <v>0</v>
          </cell>
          <cell r="D480">
            <v>0</v>
          </cell>
          <cell r="E480">
            <v>0</v>
          </cell>
          <cell r="F480">
            <v>0</v>
          </cell>
          <cell r="G480">
            <v>0</v>
          </cell>
          <cell r="H480" t="str">
            <v>Calgary</v>
          </cell>
          <cell r="I480" t="str">
            <v>City</v>
          </cell>
          <cell r="J480">
            <v>0</v>
          </cell>
          <cell r="K480">
            <v>0</v>
          </cell>
          <cell r="L480">
            <v>0</v>
          </cell>
          <cell r="M480">
            <v>0</v>
          </cell>
          <cell r="N480">
            <v>0</v>
          </cell>
          <cell r="O480">
            <v>0</v>
          </cell>
          <cell r="P480">
            <v>0</v>
          </cell>
          <cell r="Q480">
            <v>0</v>
          </cell>
          <cell r="R480">
            <v>0</v>
          </cell>
          <cell r="U480">
            <v>0</v>
          </cell>
          <cell r="X480" t="str">
            <v>Buildout</v>
          </cell>
        </row>
        <row r="481">
          <cell r="B481">
            <v>1943</v>
          </cell>
          <cell r="C481">
            <v>0</v>
          </cell>
          <cell r="D481">
            <v>0</v>
          </cell>
          <cell r="E481">
            <v>0</v>
          </cell>
          <cell r="F481">
            <v>0</v>
          </cell>
          <cell r="G481">
            <v>0</v>
          </cell>
          <cell r="H481" t="str">
            <v>Calgary</v>
          </cell>
          <cell r="I481" t="str">
            <v>City</v>
          </cell>
          <cell r="J481">
            <v>0</v>
          </cell>
          <cell r="K481">
            <v>0</v>
          </cell>
          <cell r="L481">
            <v>0</v>
          </cell>
          <cell r="M481">
            <v>0</v>
          </cell>
          <cell r="N481">
            <v>0</v>
          </cell>
          <cell r="O481">
            <v>0</v>
          </cell>
          <cell r="P481">
            <v>0</v>
          </cell>
          <cell r="Q481">
            <v>0</v>
          </cell>
          <cell r="R481">
            <v>0</v>
          </cell>
          <cell r="U481">
            <v>0</v>
          </cell>
          <cell r="X481" t="str">
            <v>Buildout</v>
          </cell>
        </row>
        <row r="482">
          <cell r="B482">
            <v>1944</v>
          </cell>
          <cell r="C482">
            <v>0</v>
          </cell>
          <cell r="D482">
            <v>0</v>
          </cell>
          <cell r="E482">
            <v>0</v>
          </cell>
          <cell r="F482">
            <v>0</v>
          </cell>
          <cell r="G482">
            <v>0</v>
          </cell>
          <cell r="H482" t="str">
            <v>Calgary</v>
          </cell>
          <cell r="I482" t="str">
            <v>City</v>
          </cell>
          <cell r="J482">
            <v>0</v>
          </cell>
          <cell r="K482">
            <v>0</v>
          </cell>
          <cell r="L482">
            <v>0</v>
          </cell>
          <cell r="M482">
            <v>0</v>
          </cell>
          <cell r="N482">
            <v>0</v>
          </cell>
          <cell r="O482">
            <v>0</v>
          </cell>
          <cell r="P482">
            <v>0</v>
          </cell>
          <cell r="Q482">
            <v>0</v>
          </cell>
          <cell r="R482">
            <v>0</v>
          </cell>
          <cell r="U482">
            <v>0</v>
          </cell>
          <cell r="X482" t="str">
            <v>Buildout</v>
          </cell>
        </row>
        <row r="483">
          <cell r="B483">
            <v>1945</v>
          </cell>
          <cell r="C483">
            <v>0</v>
          </cell>
          <cell r="D483">
            <v>0</v>
          </cell>
          <cell r="E483">
            <v>0</v>
          </cell>
          <cell r="F483">
            <v>0</v>
          </cell>
          <cell r="G483">
            <v>0</v>
          </cell>
          <cell r="H483" t="str">
            <v>Calgary</v>
          </cell>
          <cell r="I483" t="str">
            <v>City</v>
          </cell>
          <cell r="J483">
            <v>0</v>
          </cell>
          <cell r="K483">
            <v>0</v>
          </cell>
          <cell r="L483">
            <v>0</v>
          </cell>
          <cell r="M483">
            <v>0</v>
          </cell>
          <cell r="N483">
            <v>0</v>
          </cell>
          <cell r="O483">
            <v>0</v>
          </cell>
          <cell r="P483">
            <v>0</v>
          </cell>
          <cell r="Q483">
            <v>0</v>
          </cell>
          <cell r="R483">
            <v>0</v>
          </cell>
          <cell r="U483">
            <v>0</v>
          </cell>
          <cell r="X483" t="str">
            <v>Buildout</v>
          </cell>
        </row>
        <row r="484">
          <cell r="B484">
            <v>1946</v>
          </cell>
          <cell r="C484">
            <v>0</v>
          </cell>
          <cell r="D484">
            <v>0</v>
          </cell>
          <cell r="E484">
            <v>0</v>
          </cell>
          <cell r="F484">
            <v>0</v>
          </cell>
          <cell r="G484">
            <v>0</v>
          </cell>
          <cell r="H484" t="str">
            <v>Calgary</v>
          </cell>
          <cell r="I484" t="str">
            <v>City</v>
          </cell>
          <cell r="J484">
            <v>0</v>
          </cell>
          <cell r="K484">
            <v>0</v>
          </cell>
          <cell r="L484">
            <v>0</v>
          </cell>
          <cell r="M484">
            <v>0</v>
          </cell>
          <cell r="N484">
            <v>0</v>
          </cell>
          <cell r="O484">
            <v>0</v>
          </cell>
          <cell r="P484">
            <v>0</v>
          </cell>
          <cell r="Q484">
            <v>0</v>
          </cell>
          <cell r="R484">
            <v>0</v>
          </cell>
          <cell r="U484">
            <v>0</v>
          </cell>
          <cell r="X484" t="str">
            <v>Buildout</v>
          </cell>
        </row>
        <row r="485">
          <cell r="B485">
            <v>1947</v>
          </cell>
          <cell r="C485">
            <v>0</v>
          </cell>
          <cell r="D485">
            <v>0</v>
          </cell>
          <cell r="E485">
            <v>0</v>
          </cell>
          <cell r="F485">
            <v>0</v>
          </cell>
          <cell r="G485">
            <v>0</v>
          </cell>
          <cell r="H485" t="str">
            <v>Calgary</v>
          </cell>
          <cell r="I485" t="str">
            <v>City</v>
          </cell>
          <cell r="J485">
            <v>17.999999991999999</v>
          </cell>
          <cell r="K485">
            <v>9.6915347737200008</v>
          </cell>
          <cell r="L485">
            <v>10.7878000161</v>
          </cell>
          <cell r="M485">
            <v>12.027873682699999</v>
          </cell>
          <cell r="N485">
            <v>15.9693001708</v>
          </cell>
          <cell r="O485">
            <v>46.433077264300003</v>
          </cell>
          <cell r="P485">
            <v>145.13104033499999</v>
          </cell>
          <cell r="Q485">
            <v>456.85580266699998</v>
          </cell>
          <cell r="R485">
            <v>1020.26722249</v>
          </cell>
          <cell r="U485">
            <v>0</v>
          </cell>
          <cell r="X485" t="str">
            <v>Buildout</v>
          </cell>
        </row>
        <row r="486">
          <cell r="B486">
            <v>1948</v>
          </cell>
          <cell r="C486">
            <v>0</v>
          </cell>
          <cell r="D486">
            <v>0</v>
          </cell>
          <cell r="E486">
            <v>0</v>
          </cell>
          <cell r="F486">
            <v>0</v>
          </cell>
          <cell r="G486">
            <v>0</v>
          </cell>
          <cell r="H486" t="str">
            <v>Calgary</v>
          </cell>
          <cell r="I486" t="str">
            <v>City</v>
          </cell>
          <cell r="J486">
            <v>0</v>
          </cell>
          <cell r="K486">
            <v>0</v>
          </cell>
          <cell r="L486">
            <v>0</v>
          </cell>
          <cell r="M486">
            <v>0</v>
          </cell>
          <cell r="N486">
            <v>0</v>
          </cell>
          <cell r="O486">
            <v>0</v>
          </cell>
          <cell r="P486">
            <v>0</v>
          </cell>
          <cell r="Q486">
            <v>0</v>
          </cell>
          <cell r="R486">
            <v>0</v>
          </cell>
          <cell r="U486">
            <v>0</v>
          </cell>
          <cell r="X486" t="str">
            <v>Buildout</v>
          </cell>
        </row>
        <row r="487">
          <cell r="B487">
            <v>1949</v>
          </cell>
          <cell r="C487">
            <v>0</v>
          </cell>
          <cell r="D487">
            <v>0</v>
          </cell>
          <cell r="E487">
            <v>0</v>
          </cell>
          <cell r="F487">
            <v>0</v>
          </cell>
          <cell r="G487">
            <v>0</v>
          </cell>
          <cell r="H487" t="str">
            <v>Calgary</v>
          </cell>
          <cell r="I487" t="str">
            <v>City</v>
          </cell>
          <cell r="J487">
            <v>0</v>
          </cell>
          <cell r="K487">
            <v>0</v>
          </cell>
          <cell r="L487">
            <v>0</v>
          </cell>
          <cell r="M487">
            <v>0</v>
          </cell>
          <cell r="N487">
            <v>0</v>
          </cell>
          <cell r="O487">
            <v>0</v>
          </cell>
          <cell r="P487">
            <v>0</v>
          </cell>
          <cell r="Q487">
            <v>0</v>
          </cell>
          <cell r="R487">
            <v>0</v>
          </cell>
          <cell r="U487">
            <v>0</v>
          </cell>
          <cell r="X487" t="str">
            <v>Buildout</v>
          </cell>
        </row>
        <row r="488">
          <cell r="B488">
            <v>1950</v>
          </cell>
          <cell r="C488">
            <v>0</v>
          </cell>
          <cell r="D488">
            <v>0</v>
          </cell>
          <cell r="E488">
            <v>0</v>
          </cell>
          <cell r="F488">
            <v>0</v>
          </cell>
          <cell r="G488">
            <v>0</v>
          </cell>
          <cell r="H488" t="str">
            <v>Calgary</v>
          </cell>
          <cell r="I488" t="str">
            <v>City</v>
          </cell>
          <cell r="J488">
            <v>0</v>
          </cell>
          <cell r="K488">
            <v>0</v>
          </cell>
          <cell r="L488">
            <v>0</v>
          </cell>
          <cell r="M488">
            <v>0</v>
          </cell>
          <cell r="N488">
            <v>0</v>
          </cell>
          <cell r="O488">
            <v>0</v>
          </cell>
          <cell r="P488">
            <v>0</v>
          </cell>
          <cell r="Q488">
            <v>0</v>
          </cell>
          <cell r="R488">
            <v>0</v>
          </cell>
          <cell r="U488">
            <v>0</v>
          </cell>
          <cell r="X488" t="str">
            <v>Buildout</v>
          </cell>
        </row>
        <row r="489">
          <cell r="B489">
            <v>1951</v>
          </cell>
          <cell r="C489">
            <v>0</v>
          </cell>
          <cell r="D489">
            <v>0</v>
          </cell>
          <cell r="E489">
            <v>0</v>
          </cell>
          <cell r="F489">
            <v>0</v>
          </cell>
          <cell r="G489">
            <v>0</v>
          </cell>
          <cell r="H489" t="str">
            <v>Calgary</v>
          </cell>
          <cell r="I489" t="str">
            <v>City</v>
          </cell>
          <cell r="J489">
            <v>0</v>
          </cell>
          <cell r="K489">
            <v>0</v>
          </cell>
          <cell r="L489">
            <v>0</v>
          </cell>
          <cell r="M489">
            <v>0</v>
          </cell>
          <cell r="N489">
            <v>0</v>
          </cell>
          <cell r="O489">
            <v>0</v>
          </cell>
          <cell r="P489">
            <v>0</v>
          </cell>
          <cell r="Q489">
            <v>0</v>
          </cell>
          <cell r="R489">
            <v>0</v>
          </cell>
          <cell r="U489">
            <v>0</v>
          </cell>
          <cell r="X489" t="str">
            <v>Buildout</v>
          </cell>
        </row>
        <row r="490">
          <cell r="B490">
            <v>1952</v>
          </cell>
          <cell r="C490">
            <v>0</v>
          </cell>
          <cell r="D490">
            <v>0</v>
          </cell>
          <cell r="E490">
            <v>0</v>
          </cell>
          <cell r="F490">
            <v>0</v>
          </cell>
          <cell r="G490">
            <v>0</v>
          </cell>
          <cell r="H490" t="str">
            <v>Calgary</v>
          </cell>
          <cell r="I490" t="str">
            <v>City</v>
          </cell>
          <cell r="J490">
            <v>0</v>
          </cell>
          <cell r="K490">
            <v>0</v>
          </cell>
          <cell r="L490">
            <v>0</v>
          </cell>
          <cell r="M490">
            <v>0</v>
          </cell>
          <cell r="N490">
            <v>0</v>
          </cell>
          <cell r="O490">
            <v>0</v>
          </cell>
          <cell r="P490">
            <v>0</v>
          </cell>
          <cell r="Q490">
            <v>0</v>
          </cell>
          <cell r="R490">
            <v>0</v>
          </cell>
          <cell r="U490">
            <v>0</v>
          </cell>
          <cell r="X490" t="str">
            <v>Buildout</v>
          </cell>
        </row>
        <row r="491">
          <cell r="B491">
            <v>1953</v>
          </cell>
          <cell r="C491">
            <v>0</v>
          </cell>
          <cell r="D491">
            <v>0</v>
          </cell>
          <cell r="E491">
            <v>0</v>
          </cell>
          <cell r="F491">
            <v>0</v>
          </cell>
          <cell r="G491">
            <v>0</v>
          </cell>
          <cell r="H491" t="str">
            <v>Calgary</v>
          </cell>
          <cell r="I491" t="str">
            <v>City</v>
          </cell>
          <cell r="J491">
            <v>0</v>
          </cell>
          <cell r="K491">
            <v>0</v>
          </cell>
          <cell r="L491">
            <v>0</v>
          </cell>
          <cell r="M491">
            <v>0</v>
          </cell>
          <cell r="N491">
            <v>0</v>
          </cell>
          <cell r="O491">
            <v>0</v>
          </cell>
          <cell r="P491">
            <v>0</v>
          </cell>
          <cell r="Q491">
            <v>0</v>
          </cell>
          <cell r="R491">
            <v>0</v>
          </cell>
          <cell r="U491">
            <v>0</v>
          </cell>
          <cell r="X491" t="str">
            <v>Buildout</v>
          </cell>
        </row>
        <row r="492">
          <cell r="B492">
            <v>1954</v>
          </cell>
          <cell r="C492">
            <v>0</v>
          </cell>
          <cell r="D492">
            <v>0</v>
          </cell>
          <cell r="E492">
            <v>0</v>
          </cell>
          <cell r="F492">
            <v>0</v>
          </cell>
          <cell r="G492">
            <v>0</v>
          </cell>
          <cell r="H492" t="str">
            <v>Calgary</v>
          </cell>
          <cell r="I492" t="str">
            <v>City</v>
          </cell>
          <cell r="J492">
            <v>0</v>
          </cell>
          <cell r="K492">
            <v>0</v>
          </cell>
          <cell r="L492">
            <v>0</v>
          </cell>
          <cell r="M492">
            <v>0</v>
          </cell>
          <cell r="N492">
            <v>0</v>
          </cell>
          <cell r="O492">
            <v>0</v>
          </cell>
          <cell r="P492">
            <v>0</v>
          </cell>
          <cell r="Q492">
            <v>0</v>
          </cell>
          <cell r="R492">
            <v>0</v>
          </cell>
          <cell r="U492">
            <v>0</v>
          </cell>
          <cell r="X492" t="str">
            <v>Buildout</v>
          </cell>
        </row>
        <row r="493">
          <cell r="B493">
            <v>1955</v>
          </cell>
          <cell r="C493">
            <v>0</v>
          </cell>
          <cell r="D493">
            <v>0</v>
          </cell>
          <cell r="E493">
            <v>0</v>
          </cell>
          <cell r="F493">
            <v>0</v>
          </cell>
          <cell r="G493">
            <v>0</v>
          </cell>
          <cell r="H493" t="str">
            <v>Calgary</v>
          </cell>
          <cell r="I493" t="str">
            <v>City</v>
          </cell>
          <cell r="J493">
            <v>0</v>
          </cell>
          <cell r="K493">
            <v>0</v>
          </cell>
          <cell r="L493">
            <v>0</v>
          </cell>
          <cell r="M493">
            <v>0</v>
          </cell>
          <cell r="N493">
            <v>0</v>
          </cell>
          <cell r="O493">
            <v>0</v>
          </cell>
          <cell r="P493">
            <v>0</v>
          </cell>
          <cell r="Q493">
            <v>0</v>
          </cell>
          <cell r="R493">
            <v>0</v>
          </cell>
          <cell r="U493">
            <v>0</v>
          </cell>
          <cell r="X493" t="str">
            <v>Buildout</v>
          </cell>
        </row>
        <row r="494">
          <cell r="B494">
            <v>1956</v>
          </cell>
          <cell r="C494">
            <v>0</v>
          </cell>
          <cell r="D494">
            <v>0</v>
          </cell>
          <cell r="E494">
            <v>0</v>
          </cell>
          <cell r="F494">
            <v>0</v>
          </cell>
          <cell r="G494">
            <v>0</v>
          </cell>
          <cell r="H494" t="str">
            <v>Calgary</v>
          </cell>
          <cell r="I494" t="str">
            <v>City</v>
          </cell>
          <cell r="J494">
            <v>0</v>
          </cell>
          <cell r="K494">
            <v>0</v>
          </cell>
          <cell r="L494">
            <v>0</v>
          </cell>
          <cell r="M494">
            <v>0</v>
          </cell>
          <cell r="N494">
            <v>0</v>
          </cell>
          <cell r="O494">
            <v>0</v>
          </cell>
          <cell r="P494">
            <v>0</v>
          </cell>
          <cell r="Q494">
            <v>0</v>
          </cell>
          <cell r="R494">
            <v>0</v>
          </cell>
          <cell r="U494">
            <v>0</v>
          </cell>
          <cell r="X494" t="str">
            <v>Buildout</v>
          </cell>
        </row>
        <row r="495">
          <cell r="B495">
            <v>1957</v>
          </cell>
          <cell r="C495">
            <v>0</v>
          </cell>
          <cell r="D495">
            <v>0</v>
          </cell>
          <cell r="E495">
            <v>0</v>
          </cell>
          <cell r="F495">
            <v>0</v>
          </cell>
          <cell r="G495">
            <v>0</v>
          </cell>
          <cell r="H495" t="str">
            <v>Calgary</v>
          </cell>
          <cell r="I495" t="str">
            <v>City</v>
          </cell>
          <cell r="J495">
            <v>0</v>
          </cell>
          <cell r="K495">
            <v>0</v>
          </cell>
          <cell r="L495">
            <v>0</v>
          </cell>
          <cell r="M495">
            <v>0</v>
          </cell>
          <cell r="N495">
            <v>0</v>
          </cell>
          <cell r="O495">
            <v>0</v>
          </cell>
          <cell r="P495">
            <v>0</v>
          </cell>
          <cell r="Q495">
            <v>0</v>
          </cell>
          <cell r="R495">
            <v>0</v>
          </cell>
          <cell r="U495">
            <v>0</v>
          </cell>
          <cell r="X495" t="str">
            <v>Buildout</v>
          </cell>
        </row>
        <row r="496">
          <cell r="B496">
            <v>1958</v>
          </cell>
          <cell r="C496">
            <v>0</v>
          </cell>
          <cell r="D496">
            <v>0</v>
          </cell>
          <cell r="E496">
            <v>0</v>
          </cell>
          <cell r="F496">
            <v>0</v>
          </cell>
          <cell r="G496">
            <v>0</v>
          </cell>
          <cell r="H496" t="str">
            <v>Calgary</v>
          </cell>
          <cell r="I496" t="str">
            <v>City</v>
          </cell>
          <cell r="J496">
            <v>1.9999999909999999</v>
          </cell>
          <cell r="K496">
            <v>0</v>
          </cell>
          <cell r="L496">
            <v>0</v>
          </cell>
          <cell r="M496">
            <v>0</v>
          </cell>
          <cell r="N496">
            <v>0</v>
          </cell>
          <cell r="O496">
            <v>0</v>
          </cell>
          <cell r="P496">
            <v>0</v>
          </cell>
          <cell r="Q496">
            <v>0</v>
          </cell>
          <cell r="R496">
            <v>0</v>
          </cell>
          <cell r="U496">
            <v>0</v>
          </cell>
          <cell r="X496" t="str">
            <v>Buildout</v>
          </cell>
        </row>
        <row r="497">
          <cell r="B497">
            <v>2001</v>
          </cell>
          <cell r="C497" t="str">
            <v>Outside_levy_boundary</v>
          </cell>
          <cell r="D497">
            <v>0</v>
          </cell>
          <cell r="E497">
            <v>0</v>
          </cell>
          <cell r="F497">
            <v>0</v>
          </cell>
          <cell r="G497">
            <v>0</v>
          </cell>
          <cell r="H497" t="str">
            <v>Calgary</v>
          </cell>
          <cell r="I497" t="str">
            <v>City</v>
          </cell>
          <cell r="J497">
            <v>0</v>
          </cell>
          <cell r="K497">
            <v>0</v>
          </cell>
          <cell r="L497">
            <v>0</v>
          </cell>
          <cell r="M497">
            <v>0</v>
          </cell>
          <cell r="N497">
            <v>0</v>
          </cell>
          <cell r="O497">
            <v>0</v>
          </cell>
          <cell r="P497">
            <v>0</v>
          </cell>
          <cell r="Q497">
            <v>0</v>
          </cell>
          <cell r="R497">
            <v>0</v>
          </cell>
          <cell r="U497">
            <v>0</v>
          </cell>
          <cell r="X497" t="str">
            <v>Buildout</v>
          </cell>
        </row>
        <row r="498">
          <cell r="B498">
            <v>2002</v>
          </cell>
          <cell r="C498" t="str">
            <v>Outside_levy_boundary</v>
          </cell>
          <cell r="D498">
            <v>0</v>
          </cell>
          <cell r="E498">
            <v>0</v>
          </cell>
          <cell r="F498">
            <v>0</v>
          </cell>
          <cell r="G498">
            <v>0</v>
          </cell>
          <cell r="H498" t="str">
            <v>Calgary</v>
          </cell>
          <cell r="I498" t="str">
            <v>City</v>
          </cell>
          <cell r="J498">
            <v>0</v>
          </cell>
          <cell r="K498">
            <v>0</v>
          </cell>
          <cell r="L498">
            <v>0</v>
          </cell>
          <cell r="M498">
            <v>0</v>
          </cell>
          <cell r="N498">
            <v>0</v>
          </cell>
          <cell r="O498">
            <v>0</v>
          </cell>
          <cell r="P498">
            <v>0</v>
          </cell>
          <cell r="Q498">
            <v>0</v>
          </cell>
          <cell r="R498">
            <v>0</v>
          </cell>
          <cell r="U498">
            <v>0</v>
          </cell>
          <cell r="X498" t="str">
            <v>Buildout</v>
          </cell>
        </row>
        <row r="499">
          <cell r="B499">
            <v>2003</v>
          </cell>
          <cell r="C499" t="str">
            <v>Outside_levy_boundary</v>
          </cell>
          <cell r="D499">
            <v>0</v>
          </cell>
          <cell r="E499">
            <v>0</v>
          </cell>
          <cell r="F499">
            <v>0</v>
          </cell>
          <cell r="G499">
            <v>0</v>
          </cell>
          <cell r="H499" t="str">
            <v>Calgary</v>
          </cell>
          <cell r="I499" t="str">
            <v>City</v>
          </cell>
          <cell r="J499">
            <v>0</v>
          </cell>
          <cell r="K499">
            <v>0</v>
          </cell>
          <cell r="L499">
            <v>0</v>
          </cell>
          <cell r="M499">
            <v>0</v>
          </cell>
          <cell r="N499">
            <v>0</v>
          </cell>
          <cell r="O499">
            <v>0</v>
          </cell>
          <cell r="P499">
            <v>0</v>
          </cell>
          <cell r="Q499">
            <v>0</v>
          </cell>
          <cell r="R499">
            <v>0</v>
          </cell>
          <cell r="U499">
            <v>0</v>
          </cell>
          <cell r="X499" t="str">
            <v>Buildout</v>
          </cell>
        </row>
        <row r="500">
          <cell r="B500">
            <v>2004</v>
          </cell>
          <cell r="C500" t="str">
            <v>Outside_levy_boundary</v>
          </cell>
          <cell r="D500">
            <v>0</v>
          </cell>
          <cell r="E500">
            <v>0</v>
          </cell>
          <cell r="F500">
            <v>0</v>
          </cell>
          <cell r="G500">
            <v>0</v>
          </cell>
          <cell r="H500" t="str">
            <v>Calgary</v>
          </cell>
          <cell r="I500" t="str">
            <v>City</v>
          </cell>
          <cell r="J500">
            <v>0</v>
          </cell>
          <cell r="K500">
            <v>0</v>
          </cell>
          <cell r="L500">
            <v>0</v>
          </cell>
          <cell r="M500">
            <v>0</v>
          </cell>
          <cell r="N500">
            <v>0</v>
          </cell>
          <cell r="O500">
            <v>0</v>
          </cell>
          <cell r="P500">
            <v>0</v>
          </cell>
          <cell r="Q500">
            <v>0</v>
          </cell>
          <cell r="R500">
            <v>0</v>
          </cell>
          <cell r="U500">
            <v>0</v>
          </cell>
          <cell r="X500" t="str">
            <v>Buildout</v>
          </cell>
        </row>
        <row r="501">
          <cell r="B501">
            <v>2005</v>
          </cell>
          <cell r="C501" t="str">
            <v>Outside_levy_boundary</v>
          </cell>
          <cell r="D501">
            <v>0</v>
          </cell>
          <cell r="E501">
            <v>0</v>
          </cell>
          <cell r="F501">
            <v>0</v>
          </cell>
          <cell r="G501">
            <v>0</v>
          </cell>
          <cell r="H501" t="str">
            <v>Calgary</v>
          </cell>
          <cell r="I501" t="str">
            <v>City</v>
          </cell>
          <cell r="J501">
            <v>0</v>
          </cell>
          <cell r="K501">
            <v>0</v>
          </cell>
          <cell r="L501">
            <v>0</v>
          </cell>
          <cell r="M501">
            <v>0</v>
          </cell>
          <cell r="N501">
            <v>0</v>
          </cell>
          <cell r="O501">
            <v>0</v>
          </cell>
          <cell r="P501">
            <v>0</v>
          </cell>
          <cell r="Q501">
            <v>0</v>
          </cell>
          <cell r="R501">
            <v>0</v>
          </cell>
          <cell r="U501">
            <v>0</v>
          </cell>
          <cell r="X501" t="str">
            <v>Buildout</v>
          </cell>
        </row>
        <row r="502">
          <cell r="B502">
            <v>614</v>
          </cell>
          <cell r="C502" t="str">
            <v>Outside_levy_boundary</v>
          </cell>
          <cell r="D502">
            <v>0</v>
          </cell>
          <cell r="E502">
            <v>0</v>
          </cell>
          <cell r="F502">
            <v>0</v>
          </cell>
          <cell r="G502">
            <v>0</v>
          </cell>
          <cell r="H502" t="str">
            <v>Calgary</v>
          </cell>
          <cell r="I502" t="str">
            <v>City</v>
          </cell>
          <cell r="J502">
            <v>231.00000000899999</v>
          </cell>
          <cell r="K502">
            <v>259.404</v>
          </cell>
          <cell r="L502">
            <v>259.404</v>
          </cell>
          <cell r="M502">
            <v>259.404</v>
          </cell>
          <cell r="N502">
            <v>259.404</v>
          </cell>
          <cell r="O502">
            <v>259.404</v>
          </cell>
          <cell r="P502">
            <v>259.404</v>
          </cell>
          <cell r="Q502">
            <v>259.404</v>
          </cell>
          <cell r="R502">
            <v>259.404</v>
          </cell>
          <cell r="U502">
            <v>0</v>
          </cell>
          <cell r="V502" t="str">
            <v>Springbank Hill</v>
          </cell>
          <cell r="W502" t="str">
            <v>Approved</v>
          </cell>
          <cell r="X502" t="str">
            <v>Area Structure Plan</v>
          </cell>
          <cell r="Y502" t="str">
            <v>Springbank Hill Area Structure Plan</v>
          </cell>
        </row>
        <row r="503">
          <cell r="B503">
            <v>615</v>
          </cell>
          <cell r="C503" t="str">
            <v>Outside_levy_boundary</v>
          </cell>
          <cell r="D503">
            <v>0</v>
          </cell>
          <cell r="E503">
            <v>0</v>
          </cell>
          <cell r="F503">
            <v>0</v>
          </cell>
          <cell r="G503">
            <v>0</v>
          </cell>
          <cell r="H503" t="str">
            <v>Calgary</v>
          </cell>
          <cell r="I503" t="str">
            <v>City</v>
          </cell>
          <cell r="J503">
            <v>378.00000000400001</v>
          </cell>
          <cell r="K503">
            <v>423.404</v>
          </cell>
          <cell r="L503">
            <v>423.404</v>
          </cell>
          <cell r="M503">
            <v>423.404</v>
          </cell>
          <cell r="N503">
            <v>423.404</v>
          </cell>
          <cell r="O503">
            <v>2204.0839999999998</v>
          </cell>
          <cell r="P503">
            <v>2204.0839999999998</v>
          </cell>
          <cell r="Q503">
            <v>2204.0839999999998</v>
          </cell>
          <cell r="R503">
            <v>2204.0839999999998</v>
          </cell>
          <cell r="U503">
            <v>0</v>
          </cell>
          <cell r="V503" t="str">
            <v>Springbank Hill</v>
          </cell>
          <cell r="W503" t="str">
            <v>Approved</v>
          </cell>
          <cell r="X503" t="str">
            <v>Area Structure Plan</v>
          </cell>
          <cell r="Y503" t="str">
            <v>Springbank Hill Area Structure Plan</v>
          </cell>
        </row>
        <row r="504">
          <cell r="B504">
            <v>618</v>
          </cell>
          <cell r="C504" t="str">
            <v>Outside_levy_boundary</v>
          </cell>
          <cell r="D504">
            <v>0</v>
          </cell>
          <cell r="E504">
            <v>0</v>
          </cell>
          <cell r="F504">
            <v>0</v>
          </cell>
          <cell r="G504">
            <v>0</v>
          </cell>
          <cell r="H504" t="str">
            <v>Calgary</v>
          </cell>
          <cell r="I504" t="str">
            <v>City</v>
          </cell>
          <cell r="J504">
            <v>2579</v>
          </cell>
          <cell r="K504">
            <v>2557</v>
          </cell>
          <cell r="L504">
            <v>2557</v>
          </cell>
          <cell r="M504">
            <v>2557</v>
          </cell>
          <cell r="N504">
            <v>2557</v>
          </cell>
          <cell r="O504">
            <v>2557</v>
          </cell>
          <cell r="P504">
            <v>2557</v>
          </cell>
          <cell r="Q504">
            <v>2557</v>
          </cell>
          <cell r="R504">
            <v>2557</v>
          </cell>
          <cell r="U504">
            <v>0</v>
          </cell>
          <cell r="V504" t="str">
            <v>Springbank Hill</v>
          </cell>
          <cell r="W504" t="str">
            <v>Approved</v>
          </cell>
          <cell r="X504" t="str">
            <v>Area Structure Plan</v>
          </cell>
          <cell r="Y504" t="str">
            <v>Springbank Hill Area Structure Plan</v>
          </cell>
        </row>
        <row r="505">
          <cell r="B505">
            <v>619</v>
          </cell>
          <cell r="C505" t="str">
            <v>Outside_levy_boundary</v>
          </cell>
          <cell r="D505">
            <v>0</v>
          </cell>
          <cell r="E505">
            <v>0</v>
          </cell>
          <cell r="F505">
            <v>0</v>
          </cell>
          <cell r="G505">
            <v>0</v>
          </cell>
          <cell r="H505" t="str">
            <v>Calgary</v>
          </cell>
          <cell r="I505" t="str">
            <v>City</v>
          </cell>
          <cell r="J505">
            <v>1580.99999998</v>
          </cell>
          <cell r="K505">
            <v>1518</v>
          </cell>
          <cell r="L505">
            <v>1568.16</v>
          </cell>
          <cell r="M505">
            <v>1568.16</v>
          </cell>
          <cell r="N505">
            <v>1568.16</v>
          </cell>
          <cell r="O505">
            <v>1568.16</v>
          </cell>
          <cell r="P505">
            <v>1649.67</v>
          </cell>
          <cell r="Q505">
            <v>1649.67</v>
          </cell>
          <cell r="R505">
            <v>1649.67</v>
          </cell>
          <cell r="U505">
            <v>0</v>
          </cell>
          <cell r="V505" t="str">
            <v>Springbank Hill</v>
          </cell>
          <cell r="W505" t="str">
            <v>Approved</v>
          </cell>
          <cell r="X505" t="str">
            <v>Area Structure Plan</v>
          </cell>
          <cell r="Y505" t="str">
            <v>Springbank Hill Area Structure Plan</v>
          </cell>
        </row>
        <row r="506">
          <cell r="B506">
            <v>634</v>
          </cell>
          <cell r="C506" t="str">
            <v>Outside_levy_boundary</v>
          </cell>
          <cell r="D506">
            <v>0</v>
          </cell>
          <cell r="E506">
            <v>0</v>
          </cell>
          <cell r="F506">
            <v>0</v>
          </cell>
          <cell r="G506">
            <v>0</v>
          </cell>
          <cell r="H506" t="str">
            <v>Calgary</v>
          </cell>
          <cell r="I506" t="str">
            <v>City</v>
          </cell>
          <cell r="J506">
            <v>281.999999995</v>
          </cell>
          <cell r="K506">
            <v>280</v>
          </cell>
          <cell r="L506">
            <v>280</v>
          </cell>
          <cell r="M506">
            <v>280</v>
          </cell>
          <cell r="N506">
            <v>280</v>
          </cell>
          <cell r="O506">
            <v>280</v>
          </cell>
          <cell r="P506">
            <v>280</v>
          </cell>
          <cell r="Q506">
            <v>280</v>
          </cell>
          <cell r="R506">
            <v>280</v>
          </cell>
          <cell r="U506">
            <v>0</v>
          </cell>
          <cell r="V506" t="str">
            <v>Springbank Hill</v>
          </cell>
          <cell r="W506" t="str">
            <v>Approved</v>
          </cell>
          <cell r="X506" t="str">
            <v>Area Structure Plan</v>
          </cell>
          <cell r="Y506" t="str">
            <v>Springbank Hill Area Structure Plan</v>
          </cell>
        </row>
        <row r="507">
          <cell r="B507">
            <v>639</v>
          </cell>
          <cell r="C507" t="str">
            <v>Outside_levy_boundary</v>
          </cell>
          <cell r="D507">
            <v>0</v>
          </cell>
          <cell r="E507">
            <v>0</v>
          </cell>
          <cell r="F507">
            <v>0</v>
          </cell>
          <cell r="G507">
            <v>0</v>
          </cell>
          <cell r="H507" t="str">
            <v>Calgary</v>
          </cell>
          <cell r="I507" t="str">
            <v>City</v>
          </cell>
          <cell r="J507">
            <v>91.999999998999996</v>
          </cell>
          <cell r="K507">
            <v>86</v>
          </cell>
          <cell r="L507">
            <v>810.18499999999995</v>
          </cell>
          <cell r="M507">
            <v>1491.1136461999999</v>
          </cell>
          <cell r="N507">
            <v>1779.2461040000001</v>
          </cell>
          <cell r="O507">
            <v>2776.1761040000001</v>
          </cell>
          <cell r="P507">
            <v>3904.776104</v>
          </cell>
          <cell r="Q507">
            <v>3904.776104</v>
          </cell>
          <cell r="R507">
            <v>3904.776104</v>
          </cell>
          <cell r="U507">
            <v>0</v>
          </cell>
          <cell r="V507" t="str">
            <v>Springbank Hill</v>
          </cell>
          <cell r="W507" t="str">
            <v>Approved</v>
          </cell>
          <cell r="X507" t="str">
            <v>Area Structure Plan</v>
          </cell>
          <cell r="Y507" t="str">
            <v>Springbank Hill Area Structure Plan</v>
          </cell>
        </row>
        <row r="508">
          <cell r="B508">
            <v>640</v>
          </cell>
          <cell r="C508" t="str">
            <v>Outside_levy_boundary</v>
          </cell>
          <cell r="D508">
            <v>0</v>
          </cell>
          <cell r="E508">
            <v>0</v>
          </cell>
          <cell r="F508">
            <v>0</v>
          </cell>
          <cell r="G508">
            <v>0</v>
          </cell>
          <cell r="H508" t="str">
            <v>Calgary</v>
          </cell>
          <cell r="I508" t="str">
            <v>City</v>
          </cell>
          <cell r="J508">
            <v>1021.00000001</v>
          </cell>
          <cell r="K508">
            <v>1297.2940000000001</v>
          </cell>
          <cell r="L508">
            <v>1566.904</v>
          </cell>
          <cell r="M508">
            <v>1648.414</v>
          </cell>
          <cell r="N508">
            <v>1682.8989999999999</v>
          </cell>
          <cell r="O508">
            <v>2162.5540000000001</v>
          </cell>
          <cell r="P508">
            <v>2162.5540000000001</v>
          </cell>
          <cell r="Q508">
            <v>2162.5540000000001</v>
          </cell>
          <cell r="R508">
            <v>2162.5540000000001</v>
          </cell>
          <cell r="U508">
            <v>0</v>
          </cell>
          <cell r="V508" t="str">
            <v>Springbank Hill</v>
          </cell>
          <cell r="W508" t="str">
            <v>Approved</v>
          </cell>
          <cell r="X508" t="str">
            <v>Area Structure Plan</v>
          </cell>
          <cell r="Y508" t="str">
            <v>Springbank Hill Area Structure Plan</v>
          </cell>
        </row>
        <row r="509">
          <cell r="B509">
            <v>641</v>
          </cell>
          <cell r="C509" t="str">
            <v>Outside_levy_boundary</v>
          </cell>
          <cell r="D509">
            <v>0</v>
          </cell>
          <cell r="E509">
            <v>0</v>
          </cell>
          <cell r="F509">
            <v>0</v>
          </cell>
          <cell r="G509">
            <v>0</v>
          </cell>
          <cell r="H509" t="str">
            <v>Calgary</v>
          </cell>
          <cell r="I509" t="str">
            <v>City</v>
          </cell>
          <cell r="J509">
            <v>192.99999999799999</v>
          </cell>
          <cell r="K509">
            <v>211</v>
          </cell>
          <cell r="L509">
            <v>211</v>
          </cell>
          <cell r="M509">
            <v>276.83499999999998</v>
          </cell>
          <cell r="N509">
            <v>276.83499999999998</v>
          </cell>
          <cell r="O509">
            <v>276.83499999999998</v>
          </cell>
          <cell r="P509">
            <v>276.83499999999998</v>
          </cell>
          <cell r="Q509">
            <v>276.83499999999998</v>
          </cell>
          <cell r="R509">
            <v>276.83499999999998</v>
          </cell>
          <cell r="U509">
            <v>0</v>
          </cell>
          <cell r="V509" t="str">
            <v>Springbank Hill</v>
          </cell>
          <cell r="W509" t="str">
            <v>Approved</v>
          </cell>
          <cell r="X509" t="str">
            <v>Area Structure Plan</v>
          </cell>
          <cell r="Y509" t="str">
            <v>Springbank Hill Area Structure Plan</v>
          </cell>
        </row>
        <row r="510">
          <cell r="B510">
            <v>642</v>
          </cell>
          <cell r="C510" t="str">
            <v>Outside_levy_boundary</v>
          </cell>
          <cell r="D510">
            <v>0</v>
          </cell>
          <cell r="E510">
            <v>0</v>
          </cell>
          <cell r="F510">
            <v>0</v>
          </cell>
          <cell r="G510">
            <v>0</v>
          </cell>
          <cell r="H510" t="str">
            <v>Calgary</v>
          </cell>
          <cell r="I510" t="str">
            <v>City</v>
          </cell>
          <cell r="J510">
            <v>848.99999999800002</v>
          </cell>
          <cell r="K510">
            <v>782</v>
          </cell>
          <cell r="L510">
            <v>782</v>
          </cell>
          <cell r="M510">
            <v>822.755</v>
          </cell>
          <cell r="N510">
            <v>822.755</v>
          </cell>
          <cell r="O510">
            <v>822.755</v>
          </cell>
          <cell r="P510">
            <v>822.755</v>
          </cell>
          <cell r="Q510">
            <v>822.755</v>
          </cell>
          <cell r="R510">
            <v>822.755</v>
          </cell>
          <cell r="U510">
            <v>0</v>
          </cell>
          <cell r="V510" t="str">
            <v>Springbank Hill</v>
          </cell>
          <cell r="W510" t="str">
            <v>Approved</v>
          </cell>
          <cell r="X510" t="str">
            <v>Area Structure Plan</v>
          </cell>
          <cell r="Y510" t="str">
            <v>Springbank Hill Area Structure Plan</v>
          </cell>
        </row>
        <row r="511">
          <cell r="B511">
            <v>643</v>
          </cell>
          <cell r="C511" t="str">
            <v>Outside_levy_boundary</v>
          </cell>
          <cell r="D511">
            <v>0</v>
          </cell>
          <cell r="E511">
            <v>0</v>
          </cell>
          <cell r="F511">
            <v>0</v>
          </cell>
          <cell r="G511">
            <v>0</v>
          </cell>
          <cell r="H511" t="str">
            <v>Calgary</v>
          </cell>
          <cell r="I511" t="str">
            <v>City</v>
          </cell>
          <cell r="J511">
            <v>1413</v>
          </cell>
          <cell r="K511">
            <v>1411</v>
          </cell>
          <cell r="L511">
            <v>1411</v>
          </cell>
          <cell r="M511">
            <v>1411</v>
          </cell>
          <cell r="N511">
            <v>1411</v>
          </cell>
          <cell r="O511">
            <v>1411</v>
          </cell>
          <cell r="P511">
            <v>1411</v>
          </cell>
          <cell r="Q511">
            <v>1411</v>
          </cell>
          <cell r="R511">
            <v>1411</v>
          </cell>
          <cell r="U511">
            <v>0</v>
          </cell>
          <cell r="V511" t="str">
            <v>Springbank Hill</v>
          </cell>
          <cell r="W511" t="str">
            <v>Approved</v>
          </cell>
          <cell r="X511" t="str">
            <v>Area Structure Plan</v>
          </cell>
          <cell r="Y511" t="str">
            <v>Springbank Hill Area Structure Plan</v>
          </cell>
        </row>
        <row r="512">
          <cell r="B512">
            <v>644</v>
          </cell>
          <cell r="C512" t="str">
            <v>Outside_levy_boundary</v>
          </cell>
          <cell r="D512">
            <v>0</v>
          </cell>
          <cell r="E512">
            <v>0</v>
          </cell>
          <cell r="F512">
            <v>0</v>
          </cell>
          <cell r="G512">
            <v>0</v>
          </cell>
          <cell r="H512" t="str">
            <v>Calgary</v>
          </cell>
          <cell r="I512" t="str">
            <v>City</v>
          </cell>
          <cell r="J512">
            <v>1432.99999994</v>
          </cell>
          <cell r="K512">
            <v>1451</v>
          </cell>
          <cell r="L512">
            <v>1451</v>
          </cell>
          <cell r="M512">
            <v>1451</v>
          </cell>
          <cell r="N512">
            <v>1451</v>
          </cell>
          <cell r="O512">
            <v>1451</v>
          </cell>
          <cell r="P512">
            <v>1451</v>
          </cell>
          <cell r="Q512">
            <v>1451</v>
          </cell>
          <cell r="R512">
            <v>1451</v>
          </cell>
          <cell r="U512">
            <v>0</v>
          </cell>
          <cell r="V512" t="str">
            <v>Springbank Hill</v>
          </cell>
          <cell r="W512" t="str">
            <v>Approved</v>
          </cell>
          <cell r="X512" t="str">
            <v>Area Structure Plan</v>
          </cell>
          <cell r="Y512" t="str">
            <v>Springbank Hill Area Structure Plan</v>
          </cell>
        </row>
        <row r="513">
          <cell r="B513">
            <v>2141</v>
          </cell>
          <cell r="C513" t="str">
            <v>Outside_levy_boundary</v>
          </cell>
          <cell r="D513">
            <v>0</v>
          </cell>
          <cell r="E513">
            <v>0</v>
          </cell>
          <cell r="F513">
            <v>0</v>
          </cell>
          <cell r="G513">
            <v>0</v>
          </cell>
          <cell r="H513" t="str">
            <v>Calgary</v>
          </cell>
          <cell r="I513" t="str">
            <v>City</v>
          </cell>
          <cell r="J513">
            <v>0</v>
          </cell>
          <cell r="K513">
            <v>0</v>
          </cell>
          <cell r="L513">
            <v>0</v>
          </cell>
          <cell r="M513">
            <v>0</v>
          </cell>
          <cell r="N513">
            <v>2892.5227102200001</v>
          </cell>
          <cell r="O513">
            <v>2892.5227102200001</v>
          </cell>
          <cell r="P513">
            <v>2892.5227102200001</v>
          </cell>
          <cell r="Q513">
            <v>2892.5227102200001</v>
          </cell>
          <cell r="R513">
            <v>2892.5227102200001</v>
          </cell>
          <cell r="U513">
            <v>1</v>
          </cell>
          <cell r="V513" t="str">
            <v>Cornerstone</v>
          </cell>
          <cell r="W513" t="str">
            <v>Approved</v>
          </cell>
          <cell r="X513" t="str">
            <v>Area Structure Plan</v>
          </cell>
          <cell r="Y513" t="str">
            <v>Cornerstone Area Structure Plan</v>
          </cell>
        </row>
        <row r="514">
          <cell r="B514">
            <v>2142</v>
          </cell>
          <cell r="C514" t="str">
            <v>Outside_levy_boundary</v>
          </cell>
          <cell r="D514">
            <v>0</v>
          </cell>
          <cell r="E514">
            <v>0</v>
          </cell>
          <cell r="F514">
            <v>0</v>
          </cell>
          <cell r="G514">
            <v>0</v>
          </cell>
          <cell r="H514" t="str">
            <v>Calgary</v>
          </cell>
          <cell r="I514" t="str">
            <v>City</v>
          </cell>
          <cell r="J514">
            <v>0</v>
          </cell>
          <cell r="K514">
            <v>0</v>
          </cell>
          <cell r="L514">
            <v>0</v>
          </cell>
          <cell r="M514">
            <v>0</v>
          </cell>
          <cell r="N514">
            <v>3673.6462991799999</v>
          </cell>
          <cell r="O514">
            <v>3673.6462991799999</v>
          </cell>
          <cell r="P514">
            <v>3673.6462991799999</v>
          </cell>
          <cell r="Q514">
            <v>3673.6462991799999</v>
          </cell>
          <cell r="R514">
            <v>3673.6462991799999</v>
          </cell>
          <cell r="U514">
            <v>1</v>
          </cell>
          <cell r="V514" t="str">
            <v>Cornerstone</v>
          </cell>
          <cell r="W514" t="str">
            <v>Approved</v>
          </cell>
          <cell r="X514" t="str">
            <v>Area Structure Plan</v>
          </cell>
          <cell r="Y514" t="str">
            <v>Cornerstone Area Structure Plan</v>
          </cell>
        </row>
        <row r="515">
          <cell r="B515">
            <v>2143</v>
          </cell>
          <cell r="C515" t="str">
            <v>Outside_levy_boundary</v>
          </cell>
          <cell r="D515">
            <v>0</v>
          </cell>
          <cell r="E515">
            <v>0</v>
          </cell>
          <cell r="F515">
            <v>0</v>
          </cell>
          <cell r="G515">
            <v>0</v>
          </cell>
          <cell r="H515" t="str">
            <v>Calgary</v>
          </cell>
          <cell r="I515" t="str">
            <v>City</v>
          </cell>
          <cell r="J515">
            <v>0</v>
          </cell>
          <cell r="K515">
            <v>687.5</v>
          </cell>
          <cell r="L515">
            <v>2849.1185387099999</v>
          </cell>
          <cell r="M515">
            <v>4253.9841527999997</v>
          </cell>
          <cell r="N515">
            <v>4253.9841527999997</v>
          </cell>
          <cell r="O515">
            <v>4253.9841527999997</v>
          </cell>
          <cell r="P515">
            <v>4253.9841527999997</v>
          </cell>
          <cell r="Q515">
            <v>4253.9841527999997</v>
          </cell>
          <cell r="R515">
            <v>4253.9841527999997</v>
          </cell>
          <cell r="U515">
            <v>1</v>
          </cell>
          <cell r="V515" t="str">
            <v>Cornerstone</v>
          </cell>
          <cell r="W515" t="str">
            <v>Approved</v>
          </cell>
          <cell r="X515" t="str">
            <v>Area Structure Plan</v>
          </cell>
          <cell r="Y515" t="str">
            <v>Cornerstone Area Structure Plan</v>
          </cell>
        </row>
        <row r="516">
          <cell r="B516">
            <v>2144</v>
          </cell>
          <cell r="C516" t="str">
            <v>Outside_levy_boundary</v>
          </cell>
          <cell r="D516">
            <v>0</v>
          </cell>
          <cell r="E516">
            <v>0</v>
          </cell>
          <cell r="F516">
            <v>0</v>
          </cell>
          <cell r="G516">
            <v>0</v>
          </cell>
          <cell r="H516" t="str">
            <v>Calgary</v>
          </cell>
          <cell r="I516" t="str">
            <v>City</v>
          </cell>
          <cell r="J516">
            <v>0</v>
          </cell>
          <cell r="K516">
            <v>0</v>
          </cell>
          <cell r="L516">
            <v>0</v>
          </cell>
          <cell r="M516">
            <v>1386.924</v>
          </cell>
          <cell r="N516">
            <v>2113.5593983499998</v>
          </cell>
          <cell r="O516">
            <v>2113.5593983499998</v>
          </cell>
          <cell r="P516">
            <v>2113.5593983499998</v>
          </cell>
          <cell r="Q516">
            <v>2113.5593983499998</v>
          </cell>
          <cell r="R516">
            <v>2113.5593983499998</v>
          </cell>
          <cell r="U516">
            <v>1</v>
          </cell>
          <cell r="V516" t="str">
            <v>Cornerstone</v>
          </cell>
          <cell r="W516" t="str">
            <v>Approved</v>
          </cell>
          <cell r="X516" t="str">
            <v>Area Structure Plan</v>
          </cell>
          <cell r="Y516" t="str">
            <v>Cornerstone Area Structure Plan</v>
          </cell>
        </row>
        <row r="517">
          <cell r="B517">
            <v>2145</v>
          </cell>
          <cell r="C517" t="str">
            <v>Outside_levy_boundary</v>
          </cell>
          <cell r="D517">
            <v>0</v>
          </cell>
          <cell r="E517">
            <v>0</v>
          </cell>
          <cell r="F517">
            <v>0</v>
          </cell>
          <cell r="G517">
            <v>0</v>
          </cell>
          <cell r="H517" t="str">
            <v>Calgary</v>
          </cell>
          <cell r="I517" t="str">
            <v>City</v>
          </cell>
          <cell r="J517">
            <v>1629.0000000699999</v>
          </cell>
          <cell r="K517">
            <v>2854.14</v>
          </cell>
          <cell r="L517">
            <v>2854.14</v>
          </cell>
          <cell r="M517">
            <v>2854.14</v>
          </cell>
          <cell r="N517">
            <v>2854.14</v>
          </cell>
          <cell r="O517">
            <v>2854.14</v>
          </cell>
          <cell r="P517">
            <v>2854.14</v>
          </cell>
          <cell r="Q517">
            <v>2854.14</v>
          </cell>
          <cell r="R517">
            <v>2854.14</v>
          </cell>
          <cell r="U517">
            <v>1</v>
          </cell>
          <cell r="V517" t="str">
            <v>Cornerstone</v>
          </cell>
          <cell r="W517" t="str">
            <v>Approved</v>
          </cell>
          <cell r="X517" t="str">
            <v>Area Structure Plan</v>
          </cell>
          <cell r="Y517" t="str">
            <v>Cornerstone Area Structure Plan</v>
          </cell>
        </row>
        <row r="518">
          <cell r="B518">
            <v>2146</v>
          </cell>
          <cell r="C518" t="str">
            <v>Outside_levy_boundary</v>
          </cell>
          <cell r="D518">
            <v>0</v>
          </cell>
          <cell r="E518">
            <v>0</v>
          </cell>
          <cell r="F518">
            <v>0</v>
          </cell>
          <cell r="G518">
            <v>0</v>
          </cell>
          <cell r="H518" t="str">
            <v>Calgary</v>
          </cell>
          <cell r="I518" t="str">
            <v>City</v>
          </cell>
          <cell r="J518">
            <v>0</v>
          </cell>
          <cell r="K518">
            <v>0</v>
          </cell>
          <cell r="L518">
            <v>0</v>
          </cell>
          <cell r="M518">
            <v>0</v>
          </cell>
          <cell r="N518">
            <v>0</v>
          </cell>
          <cell r="O518">
            <v>2436.7325252700002</v>
          </cell>
          <cell r="P518">
            <v>2436.7325252700002</v>
          </cell>
          <cell r="Q518">
            <v>2436.7325252700002</v>
          </cell>
          <cell r="R518">
            <v>2436.7325252700002</v>
          </cell>
          <cell r="U518">
            <v>1</v>
          </cell>
          <cell r="V518" t="str">
            <v>Cornerstone</v>
          </cell>
          <cell r="W518" t="str">
            <v>Approved</v>
          </cell>
          <cell r="X518" t="str">
            <v>Area Structure Plan</v>
          </cell>
          <cell r="Y518" t="str">
            <v>Cornerstone Area Structure Plan</v>
          </cell>
        </row>
        <row r="519">
          <cell r="B519">
            <v>2147</v>
          </cell>
          <cell r="C519" t="str">
            <v>Outside_levy_boundary</v>
          </cell>
          <cell r="D519">
            <v>0</v>
          </cell>
          <cell r="E519">
            <v>0</v>
          </cell>
          <cell r="F519">
            <v>0</v>
          </cell>
          <cell r="G519">
            <v>0</v>
          </cell>
          <cell r="H519" t="str">
            <v>Calgary</v>
          </cell>
          <cell r="I519" t="str">
            <v>City</v>
          </cell>
          <cell r="J519">
            <v>0</v>
          </cell>
          <cell r="K519">
            <v>0</v>
          </cell>
          <cell r="L519">
            <v>0</v>
          </cell>
          <cell r="M519">
            <v>0</v>
          </cell>
          <cell r="N519">
            <v>1408.5102506000001</v>
          </cell>
          <cell r="O519">
            <v>2461.1508537999998</v>
          </cell>
          <cell r="P519">
            <v>2461.1508537999998</v>
          </cell>
          <cell r="Q519">
            <v>2461.1508537999998</v>
          </cell>
          <cell r="R519">
            <v>2461.1508537999998</v>
          </cell>
          <cell r="U519">
            <v>1</v>
          </cell>
          <cell r="V519" t="str">
            <v>Cornerstone</v>
          </cell>
          <cell r="W519" t="str">
            <v>Approved</v>
          </cell>
          <cell r="X519" t="str">
            <v>Area Structure Plan</v>
          </cell>
          <cell r="Y519" t="str">
            <v>Cornerstone Area Structure Plan</v>
          </cell>
        </row>
        <row r="520">
          <cell r="B520">
            <v>2148</v>
          </cell>
          <cell r="C520" t="str">
            <v>Outside_levy_boundary</v>
          </cell>
          <cell r="D520">
            <v>0</v>
          </cell>
          <cell r="E520">
            <v>0</v>
          </cell>
          <cell r="F520">
            <v>0</v>
          </cell>
          <cell r="G520">
            <v>0</v>
          </cell>
          <cell r="H520" t="str">
            <v>Calgary</v>
          </cell>
          <cell r="I520" t="str">
            <v>City</v>
          </cell>
          <cell r="J520">
            <v>0</v>
          </cell>
          <cell r="K520">
            <v>0</v>
          </cell>
          <cell r="L520">
            <v>0</v>
          </cell>
          <cell r="M520">
            <v>1978.4045236699999</v>
          </cell>
          <cell r="N520">
            <v>3361.1450360899998</v>
          </cell>
          <cell r="O520">
            <v>3361.1450360899998</v>
          </cell>
          <cell r="P520">
            <v>3361.1450360899998</v>
          </cell>
          <cell r="Q520">
            <v>3361.1450360899998</v>
          </cell>
          <cell r="R520">
            <v>3361.1450360899998</v>
          </cell>
          <cell r="U520">
            <v>1</v>
          </cell>
          <cell r="V520" t="str">
            <v>Cornerstone</v>
          </cell>
          <cell r="W520" t="str">
            <v>Approved</v>
          </cell>
          <cell r="X520" t="str">
            <v>Area Structure Plan</v>
          </cell>
          <cell r="Y520" t="str">
            <v>Cornerstone Area Structure Plan</v>
          </cell>
        </row>
        <row r="521">
          <cell r="B521">
            <v>2168</v>
          </cell>
          <cell r="C521" t="str">
            <v>Outside_levy_boundary</v>
          </cell>
          <cell r="D521">
            <v>0</v>
          </cell>
          <cell r="E521">
            <v>0</v>
          </cell>
          <cell r="F521">
            <v>0</v>
          </cell>
          <cell r="G521">
            <v>0</v>
          </cell>
          <cell r="H521" t="str">
            <v>Calgary</v>
          </cell>
          <cell r="I521" t="str">
            <v>City</v>
          </cell>
          <cell r="J521">
            <v>0</v>
          </cell>
          <cell r="K521">
            <v>1056.6600000000001</v>
          </cell>
          <cell r="L521">
            <v>1056.6600000000001</v>
          </cell>
          <cell r="M521">
            <v>1056.6600000000001</v>
          </cell>
          <cell r="N521">
            <v>1056.6600000000001</v>
          </cell>
          <cell r="O521">
            <v>1056.6600000000001</v>
          </cell>
          <cell r="P521">
            <v>1056.6600000000001</v>
          </cell>
          <cell r="Q521">
            <v>1056.6600000000001</v>
          </cell>
          <cell r="R521">
            <v>1056.6600000000001</v>
          </cell>
          <cell r="U521">
            <v>1</v>
          </cell>
          <cell r="V521" t="str">
            <v>Cornerstone</v>
          </cell>
          <cell r="W521" t="str">
            <v>Approved</v>
          </cell>
          <cell r="X521" t="str">
            <v>Area Structure Plan</v>
          </cell>
          <cell r="Y521" t="str">
            <v>Cornerstone Area Structure Plan</v>
          </cell>
        </row>
        <row r="522">
          <cell r="B522">
            <v>2169</v>
          </cell>
          <cell r="C522" t="str">
            <v>Outside_levy_boundary</v>
          </cell>
          <cell r="D522">
            <v>0</v>
          </cell>
          <cell r="E522">
            <v>0</v>
          </cell>
          <cell r="F522">
            <v>0</v>
          </cell>
          <cell r="G522">
            <v>0</v>
          </cell>
          <cell r="H522" t="str">
            <v>Calgary</v>
          </cell>
          <cell r="I522" t="str">
            <v>City</v>
          </cell>
          <cell r="J522">
            <v>0</v>
          </cell>
          <cell r="K522">
            <v>231</v>
          </cell>
          <cell r="L522">
            <v>985.28099999999995</v>
          </cell>
          <cell r="M522">
            <v>985.28099999999995</v>
          </cell>
          <cell r="N522">
            <v>1718.36977871</v>
          </cell>
          <cell r="O522">
            <v>1718.36977871</v>
          </cell>
          <cell r="P522">
            <v>1718.36977871</v>
          </cell>
          <cell r="Q522">
            <v>1718.36977871</v>
          </cell>
          <cell r="R522">
            <v>1718.36977871</v>
          </cell>
          <cell r="U522">
            <v>1</v>
          </cell>
          <cell r="V522" t="str">
            <v>Cornerstone</v>
          </cell>
          <cell r="W522" t="str">
            <v>Approved</v>
          </cell>
          <cell r="X522" t="str">
            <v>Area Structure Plan</v>
          </cell>
          <cell r="Y522" t="str">
            <v>Cornerstone Area Structure Plan</v>
          </cell>
        </row>
        <row r="523">
          <cell r="B523">
            <v>2180</v>
          </cell>
          <cell r="C523" t="str">
            <v>Outside_levy_boundary</v>
          </cell>
          <cell r="D523">
            <v>0</v>
          </cell>
          <cell r="E523">
            <v>0</v>
          </cell>
          <cell r="F523">
            <v>0</v>
          </cell>
          <cell r="G523">
            <v>0</v>
          </cell>
          <cell r="J523">
            <v>0</v>
          </cell>
          <cell r="K523">
            <v>1680.55543603</v>
          </cell>
          <cell r="L523">
            <v>3251.5049674500001</v>
          </cell>
          <cell r="M523">
            <v>3755.6761163800002</v>
          </cell>
          <cell r="N523">
            <v>3755.6761163800002</v>
          </cell>
          <cell r="O523">
            <v>3755.6761163800002</v>
          </cell>
          <cell r="P523">
            <v>3755.6761163800002</v>
          </cell>
          <cell r="Q523">
            <v>3755.6761163800002</v>
          </cell>
          <cell r="R523">
            <v>3755.6761163800002</v>
          </cell>
          <cell r="U523">
            <v>1</v>
          </cell>
          <cell r="V523" t="str">
            <v>Cornerstone</v>
          </cell>
          <cell r="W523" t="str">
            <v>Approved</v>
          </cell>
          <cell r="X523" t="str">
            <v>Area Structure Plan</v>
          </cell>
          <cell r="Y523" t="str">
            <v>Cornerstone Area Structure Plan</v>
          </cell>
        </row>
        <row r="524">
          <cell r="B524">
            <v>1317</v>
          </cell>
          <cell r="C524" t="str">
            <v>Outside_levy_boundary</v>
          </cell>
          <cell r="D524">
            <v>0</v>
          </cell>
          <cell r="E524">
            <v>0</v>
          </cell>
          <cell r="F524">
            <v>0</v>
          </cell>
          <cell r="G524">
            <v>0</v>
          </cell>
          <cell r="H524" t="str">
            <v>Calgary</v>
          </cell>
          <cell r="I524" t="str">
            <v>City</v>
          </cell>
          <cell r="J524">
            <v>0</v>
          </cell>
          <cell r="K524">
            <v>0</v>
          </cell>
          <cell r="L524">
            <v>0</v>
          </cell>
          <cell r="M524">
            <v>0</v>
          </cell>
          <cell r="N524">
            <v>2942.3936524000001</v>
          </cell>
          <cell r="O524">
            <v>4532.0604425399997</v>
          </cell>
          <cell r="P524">
            <v>4532.0604425399997</v>
          </cell>
          <cell r="Q524">
            <v>4532.0604425399997</v>
          </cell>
          <cell r="R524">
            <v>4532.0604425399997</v>
          </cell>
          <cell r="S524" t="str">
            <v>Ricardo Ranch</v>
          </cell>
          <cell r="T524" t="str">
            <v>Unfunded</v>
          </cell>
          <cell r="U524">
            <v>2</v>
          </cell>
          <cell r="V524" t="str">
            <v>Rangeview</v>
          </cell>
          <cell r="W524" t="str">
            <v>Approved</v>
          </cell>
          <cell r="X524" t="str">
            <v>Area Structure Plan</v>
          </cell>
          <cell r="Y524" t="str">
            <v>Rangeview Area Structure Plan</v>
          </cell>
        </row>
        <row r="525">
          <cell r="B525">
            <v>1319</v>
          </cell>
          <cell r="C525" t="str">
            <v>Outside_levy_boundary</v>
          </cell>
          <cell r="D525">
            <v>0</v>
          </cell>
          <cell r="E525">
            <v>0</v>
          </cell>
          <cell r="F525">
            <v>0</v>
          </cell>
          <cell r="G525">
            <v>0</v>
          </cell>
          <cell r="H525" t="str">
            <v>Calgary</v>
          </cell>
          <cell r="I525" t="str">
            <v>City</v>
          </cell>
          <cell r="J525">
            <v>0</v>
          </cell>
          <cell r="K525">
            <v>0</v>
          </cell>
          <cell r="L525">
            <v>0</v>
          </cell>
          <cell r="M525">
            <v>0</v>
          </cell>
          <cell r="N525">
            <v>0</v>
          </cell>
          <cell r="O525">
            <v>3736.3777244799999</v>
          </cell>
          <cell r="P525">
            <v>3736.3777244799999</v>
          </cell>
          <cell r="Q525">
            <v>3736.3777244799999</v>
          </cell>
          <cell r="R525">
            <v>3736.3777244799999</v>
          </cell>
          <cell r="S525" t="str">
            <v>Ricardo Ranch</v>
          </cell>
          <cell r="T525" t="str">
            <v>Unfunded</v>
          </cell>
          <cell r="U525">
            <v>2</v>
          </cell>
          <cell r="V525" t="str">
            <v>Rangeview</v>
          </cell>
          <cell r="W525" t="str">
            <v>Approved</v>
          </cell>
          <cell r="X525" t="str">
            <v>Area Structure Plan</v>
          </cell>
          <cell r="Y525" t="str">
            <v>Rangeview Area Structure Plan</v>
          </cell>
        </row>
        <row r="526">
          <cell r="B526">
            <v>1323</v>
          </cell>
          <cell r="C526" t="str">
            <v>Outside_levy_boundary</v>
          </cell>
          <cell r="D526">
            <v>0</v>
          </cell>
          <cell r="E526">
            <v>0</v>
          </cell>
          <cell r="F526">
            <v>0</v>
          </cell>
          <cell r="G526">
            <v>0</v>
          </cell>
          <cell r="J526">
            <v>0</v>
          </cell>
          <cell r="K526">
            <v>427.68303039</v>
          </cell>
          <cell r="L526">
            <v>1956.5103708700001</v>
          </cell>
          <cell r="M526">
            <v>3060.1061279800001</v>
          </cell>
          <cell r="N526">
            <v>3760.9270200699998</v>
          </cell>
          <cell r="O526">
            <v>3760.9270200699998</v>
          </cell>
          <cell r="P526">
            <v>3760.9270200699998</v>
          </cell>
          <cell r="Q526">
            <v>3760.9270200699998</v>
          </cell>
          <cell r="R526">
            <v>3760.9270200699998</v>
          </cell>
          <cell r="S526" t="str">
            <v>Ricardo Ranch</v>
          </cell>
          <cell r="T526" t="str">
            <v>Unfunded</v>
          </cell>
          <cell r="U526">
            <v>2</v>
          </cell>
          <cell r="V526" t="str">
            <v>Rangeview</v>
          </cell>
          <cell r="W526" t="str">
            <v>Approved</v>
          </cell>
          <cell r="X526" t="str">
            <v>Area Structure Plan</v>
          </cell>
          <cell r="Y526" t="str">
            <v>Rangeview Area Structure Plan</v>
          </cell>
        </row>
        <row r="527">
          <cell r="B527">
            <v>1325</v>
          </cell>
          <cell r="C527" t="str">
            <v>Outside_levy_boundary</v>
          </cell>
          <cell r="D527">
            <v>0</v>
          </cell>
          <cell r="E527">
            <v>0</v>
          </cell>
          <cell r="F527">
            <v>0</v>
          </cell>
          <cell r="G527">
            <v>0</v>
          </cell>
          <cell r="H527" t="str">
            <v>Calgary</v>
          </cell>
          <cell r="I527" t="str">
            <v>City</v>
          </cell>
          <cell r="J527">
            <v>0</v>
          </cell>
          <cell r="K527">
            <v>1939.9488006700001</v>
          </cell>
          <cell r="L527">
            <v>2621.3549835399999</v>
          </cell>
          <cell r="M527">
            <v>2621.3549835399999</v>
          </cell>
          <cell r="N527">
            <v>2621.3549835399999</v>
          </cell>
          <cell r="O527">
            <v>2621.3549835399999</v>
          </cell>
          <cell r="P527">
            <v>2621.3549835399999</v>
          </cell>
          <cell r="Q527">
            <v>2621.3549835399999</v>
          </cell>
          <cell r="R527">
            <v>2621.3549835399999</v>
          </cell>
          <cell r="S527" t="str">
            <v>Ricardo Ranch</v>
          </cell>
          <cell r="T527" t="str">
            <v>Unfunded</v>
          </cell>
          <cell r="U527">
            <v>2</v>
          </cell>
          <cell r="V527" t="str">
            <v>Rangeview</v>
          </cell>
          <cell r="W527" t="str">
            <v>Approved</v>
          </cell>
          <cell r="X527" t="str">
            <v>Area Structure Plan</v>
          </cell>
          <cell r="Y527" t="str">
            <v>Rangeview Area Structure Plan</v>
          </cell>
        </row>
        <row r="528">
          <cell r="B528">
            <v>1326</v>
          </cell>
          <cell r="C528" t="str">
            <v>Outside_levy_boundary</v>
          </cell>
          <cell r="D528">
            <v>0</v>
          </cell>
          <cell r="E528">
            <v>0</v>
          </cell>
          <cell r="F528">
            <v>0</v>
          </cell>
          <cell r="G528">
            <v>0</v>
          </cell>
          <cell r="H528" t="str">
            <v>Calgary</v>
          </cell>
          <cell r="I528" t="str">
            <v>City</v>
          </cell>
          <cell r="J528">
            <v>0</v>
          </cell>
          <cell r="K528">
            <v>285.83085366</v>
          </cell>
          <cell r="L528">
            <v>2641.1674255600001</v>
          </cell>
          <cell r="M528">
            <v>3882.3843270100001</v>
          </cell>
          <cell r="N528">
            <v>8458.5453855300002</v>
          </cell>
          <cell r="O528">
            <v>8458.5453855300002</v>
          </cell>
          <cell r="P528">
            <v>8458.5453855300002</v>
          </cell>
          <cell r="Q528">
            <v>8458.5453855300002</v>
          </cell>
          <cell r="R528">
            <v>8458.5453855300002</v>
          </cell>
          <cell r="S528" t="str">
            <v>Ricardo Ranch</v>
          </cell>
          <cell r="T528" t="str">
            <v>Unfunded</v>
          </cell>
          <cell r="U528">
            <v>2</v>
          </cell>
          <cell r="V528" t="str">
            <v>Rangeview</v>
          </cell>
          <cell r="W528" t="str">
            <v>Approved</v>
          </cell>
          <cell r="X528" t="str">
            <v>Area Structure Plan</v>
          </cell>
          <cell r="Y528" t="str">
            <v>Rangeview Area Structure Plan</v>
          </cell>
        </row>
        <row r="529">
          <cell r="B529">
            <v>1329</v>
          </cell>
          <cell r="C529" t="str">
            <v>Outside_levy_boundary</v>
          </cell>
          <cell r="D529">
            <v>0</v>
          </cell>
          <cell r="E529">
            <v>0</v>
          </cell>
          <cell r="F529">
            <v>0</v>
          </cell>
          <cell r="G529">
            <v>0</v>
          </cell>
          <cell r="H529" t="str">
            <v>Calgary</v>
          </cell>
          <cell r="I529" t="str">
            <v>City</v>
          </cell>
          <cell r="J529">
            <v>0</v>
          </cell>
          <cell r="K529">
            <v>0</v>
          </cell>
          <cell r="L529">
            <v>0</v>
          </cell>
          <cell r="M529">
            <v>0</v>
          </cell>
          <cell r="N529">
            <v>0</v>
          </cell>
          <cell r="O529">
            <v>6997.4784658299995</v>
          </cell>
          <cell r="P529">
            <v>6997.4784658299995</v>
          </cell>
          <cell r="Q529">
            <v>6997.4784658299995</v>
          </cell>
          <cell r="R529">
            <v>6997.4784658299995</v>
          </cell>
          <cell r="S529" t="str">
            <v>Ricardo Ranch</v>
          </cell>
          <cell r="T529" t="str">
            <v>Unfunded</v>
          </cell>
          <cell r="U529">
            <v>2</v>
          </cell>
          <cell r="V529" t="str">
            <v>Rangeview</v>
          </cell>
          <cell r="W529" t="str">
            <v>Approved</v>
          </cell>
          <cell r="X529" t="str">
            <v>Area Structure Plan</v>
          </cell>
          <cell r="Y529" t="str">
            <v>Rangeview Area Structure Plan</v>
          </cell>
        </row>
        <row r="530">
          <cell r="B530">
            <v>1330</v>
          </cell>
          <cell r="C530" t="str">
            <v>Outside_levy_boundary</v>
          </cell>
          <cell r="D530">
            <v>0</v>
          </cell>
          <cell r="E530">
            <v>0</v>
          </cell>
          <cell r="F530">
            <v>0</v>
          </cell>
          <cell r="G530">
            <v>0</v>
          </cell>
          <cell r="H530" t="str">
            <v>Calgary</v>
          </cell>
          <cell r="I530" t="str">
            <v>City</v>
          </cell>
          <cell r="J530">
            <v>0</v>
          </cell>
          <cell r="K530">
            <v>0</v>
          </cell>
          <cell r="L530">
            <v>0</v>
          </cell>
          <cell r="M530">
            <v>0</v>
          </cell>
          <cell r="N530">
            <v>0</v>
          </cell>
          <cell r="O530">
            <v>7401.8569570700001</v>
          </cell>
          <cell r="P530">
            <v>7401.8569570700001</v>
          </cell>
          <cell r="Q530">
            <v>7401.8569570700001</v>
          </cell>
          <cell r="R530">
            <v>7401.8569570700001</v>
          </cell>
          <cell r="S530" t="str">
            <v>Ricardo Ranch</v>
          </cell>
          <cell r="T530" t="str">
            <v>Unfunded</v>
          </cell>
          <cell r="U530">
            <v>2</v>
          </cell>
          <cell r="V530" t="str">
            <v>Rangeview</v>
          </cell>
          <cell r="W530" t="str">
            <v>Approved</v>
          </cell>
          <cell r="X530" t="str">
            <v>Area Structure Plan</v>
          </cell>
          <cell r="Y530" t="str">
            <v>Rangeview Area Structure Plan</v>
          </cell>
        </row>
        <row r="531">
          <cell r="B531">
            <v>1333</v>
          </cell>
          <cell r="C531" t="str">
            <v>Outside_levy_boundary</v>
          </cell>
          <cell r="D531">
            <v>0</v>
          </cell>
          <cell r="E531">
            <v>0</v>
          </cell>
          <cell r="F531">
            <v>0</v>
          </cell>
          <cell r="G531">
            <v>0</v>
          </cell>
          <cell r="H531" t="str">
            <v>Calgary</v>
          </cell>
          <cell r="I531" t="str">
            <v>City</v>
          </cell>
          <cell r="J531">
            <v>0</v>
          </cell>
          <cell r="K531">
            <v>2481.0552972800001</v>
          </cell>
          <cell r="L531">
            <v>2919.9552972800002</v>
          </cell>
          <cell r="M531">
            <v>2919.9552972800002</v>
          </cell>
          <cell r="N531">
            <v>2919.9552972800002</v>
          </cell>
          <cell r="O531">
            <v>2919.9552972800002</v>
          </cell>
          <cell r="P531">
            <v>2919.9552972800002</v>
          </cell>
          <cell r="Q531">
            <v>2919.9552972800002</v>
          </cell>
          <cell r="R531">
            <v>2919.9552972800002</v>
          </cell>
          <cell r="S531" t="str">
            <v>Ricardo Ranch</v>
          </cell>
          <cell r="T531" t="str">
            <v>Unfunded</v>
          </cell>
          <cell r="U531">
            <v>2</v>
          </cell>
          <cell r="V531" t="str">
            <v>Rangeview</v>
          </cell>
          <cell r="W531" t="str">
            <v>Approved</v>
          </cell>
          <cell r="X531" t="str">
            <v>Area Structure Plan</v>
          </cell>
          <cell r="Y531" t="str">
            <v>Rangeview Area Structure Plan</v>
          </cell>
        </row>
        <row r="532">
          <cell r="B532">
            <v>1334</v>
          </cell>
          <cell r="C532" t="str">
            <v>Outside_levy_boundary</v>
          </cell>
          <cell r="D532">
            <v>0</v>
          </cell>
          <cell r="E532">
            <v>0</v>
          </cell>
          <cell r="F532">
            <v>0</v>
          </cell>
          <cell r="G532">
            <v>0</v>
          </cell>
          <cell r="H532" t="str">
            <v>Calgary</v>
          </cell>
          <cell r="I532" t="str">
            <v>City</v>
          </cell>
          <cell r="J532">
            <v>0</v>
          </cell>
          <cell r="K532">
            <v>1873.52611402</v>
          </cell>
          <cell r="L532">
            <v>2425.2861140199998</v>
          </cell>
          <cell r="M532">
            <v>3731.2268577300001</v>
          </cell>
          <cell r="N532">
            <v>3731.2268577300001</v>
          </cell>
          <cell r="O532">
            <v>3731.2268577300001</v>
          </cell>
          <cell r="P532">
            <v>3731.2268577300001</v>
          </cell>
          <cell r="Q532">
            <v>3731.2268577300001</v>
          </cell>
          <cell r="R532">
            <v>3731.2268577300001</v>
          </cell>
          <cell r="S532" t="str">
            <v>Ricardo Ranch</v>
          </cell>
          <cell r="T532" t="str">
            <v>Unfunded</v>
          </cell>
          <cell r="U532">
            <v>2</v>
          </cell>
          <cell r="V532" t="str">
            <v>Rangeview</v>
          </cell>
          <cell r="W532" t="str">
            <v>Approved</v>
          </cell>
          <cell r="X532" t="str">
            <v>Area Structure Plan</v>
          </cell>
          <cell r="Y532" t="str">
            <v>Rangeview Area Structure Plan</v>
          </cell>
        </row>
        <row r="533">
          <cell r="B533">
            <v>1117</v>
          </cell>
          <cell r="C533" t="str">
            <v>Outside_levy_boundary</v>
          </cell>
          <cell r="D533">
            <v>0</v>
          </cell>
          <cell r="E533">
            <v>0</v>
          </cell>
          <cell r="F533">
            <v>0</v>
          </cell>
          <cell r="G533">
            <v>0</v>
          </cell>
          <cell r="H533" t="str">
            <v>Calgary</v>
          </cell>
          <cell r="I533" t="str">
            <v>City</v>
          </cell>
          <cell r="J533">
            <v>0</v>
          </cell>
          <cell r="K533">
            <v>0</v>
          </cell>
          <cell r="L533">
            <v>1337.6</v>
          </cell>
          <cell r="M533">
            <v>1337.6</v>
          </cell>
          <cell r="N533">
            <v>1337.6</v>
          </cell>
          <cell r="O533">
            <v>1337.6</v>
          </cell>
          <cell r="P533">
            <v>1337.6</v>
          </cell>
          <cell r="Q533">
            <v>1337.6</v>
          </cell>
          <cell r="R533">
            <v>1337.6</v>
          </cell>
          <cell r="U533">
            <v>3</v>
          </cell>
          <cell r="V533" t="str">
            <v>South Macleod Centre</v>
          </cell>
          <cell r="W533" t="str">
            <v>Approved</v>
          </cell>
          <cell r="X533" t="str">
            <v>Area Structure Plan</v>
          </cell>
          <cell r="Y533" t="str">
            <v>South Macleod Centre Area Structure Plan</v>
          </cell>
        </row>
        <row r="534">
          <cell r="B534">
            <v>3340</v>
          </cell>
          <cell r="C534" t="str">
            <v>Outside_levy_boundary</v>
          </cell>
          <cell r="D534">
            <v>0</v>
          </cell>
          <cell r="E534">
            <v>0</v>
          </cell>
          <cell r="F534">
            <v>0</v>
          </cell>
          <cell r="G534">
            <v>0</v>
          </cell>
          <cell r="H534" t="str">
            <v>Calgary</v>
          </cell>
          <cell r="I534" t="str">
            <v>City</v>
          </cell>
          <cell r="J534">
            <v>1.9999999909999999</v>
          </cell>
          <cell r="K534">
            <v>2</v>
          </cell>
          <cell r="L534">
            <v>2</v>
          </cell>
          <cell r="M534">
            <v>2</v>
          </cell>
          <cell r="N534">
            <v>2</v>
          </cell>
          <cell r="O534">
            <v>2</v>
          </cell>
          <cell r="P534">
            <v>3255.2192969299999</v>
          </cell>
          <cell r="Q534">
            <v>3255.2192969299999</v>
          </cell>
          <cell r="R534">
            <v>3255.2192969299999</v>
          </cell>
          <cell r="S534" t="str">
            <v>Nose Creek</v>
          </cell>
          <cell r="T534" t="str">
            <v>Unfunded</v>
          </cell>
          <cell r="U534">
            <v>4</v>
          </cell>
          <cell r="V534" t="str">
            <v>Nose Creek</v>
          </cell>
          <cell r="W534" t="str">
            <v>Approved</v>
          </cell>
          <cell r="X534" t="str">
            <v>Area Structure Plan</v>
          </cell>
          <cell r="Y534" t="str">
            <v>Nose Creek Area Structure Plan</v>
          </cell>
        </row>
        <row r="535">
          <cell r="B535">
            <v>3341</v>
          </cell>
          <cell r="C535" t="str">
            <v>Outside_levy_boundary</v>
          </cell>
          <cell r="D535">
            <v>0</v>
          </cell>
          <cell r="E535">
            <v>0</v>
          </cell>
          <cell r="F535">
            <v>0</v>
          </cell>
          <cell r="G535">
            <v>0</v>
          </cell>
          <cell r="H535" t="str">
            <v>Calgary</v>
          </cell>
          <cell r="I535" t="str">
            <v>City</v>
          </cell>
          <cell r="J535">
            <v>4</v>
          </cell>
          <cell r="K535">
            <v>0</v>
          </cell>
          <cell r="L535">
            <v>0</v>
          </cell>
          <cell r="M535">
            <v>0</v>
          </cell>
          <cell r="N535">
            <v>0</v>
          </cell>
          <cell r="O535">
            <v>0</v>
          </cell>
          <cell r="P535">
            <v>10438.4981178</v>
          </cell>
          <cell r="Q535">
            <v>10438.4981178</v>
          </cell>
          <cell r="R535">
            <v>10438.4981178</v>
          </cell>
          <cell r="S535" t="str">
            <v>Nose Creek</v>
          </cell>
          <cell r="T535" t="str">
            <v>Unfunded</v>
          </cell>
          <cell r="U535">
            <v>4</v>
          </cell>
          <cell r="V535" t="str">
            <v>Nose Creek</v>
          </cell>
          <cell r="W535" t="str">
            <v>Approved</v>
          </cell>
          <cell r="X535" t="str">
            <v>Area Structure Plan</v>
          </cell>
          <cell r="Y535" t="str">
            <v>Nose Creek Area Structure Plan</v>
          </cell>
        </row>
        <row r="536">
          <cell r="B536">
            <v>3344</v>
          </cell>
          <cell r="C536" t="str">
            <v>Outside_levy_boundary</v>
          </cell>
          <cell r="D536">
            <v>0</v>
          </cell>
          <cell r="E536">
            <v>0</v>
          </cell>
          <cell r="F536">
            <v>0</v>
          </cell>
          <cell r="G536">
            <v>0</v>
          </cell>
          <cell r="H536" t="str">
            <v>Calgary</v>
          </cell>
          <cell r="I536" t="str">
            <v>City</v>
          </cell>
          <cell r="J536">
            <v>5</v>
          </cell>
          <cell r="K536">
            <v>6</v>
          </cell>
          <cell r="L536">
            <v>6</v>
          </cell>
          <cell r="M536">
            <v>6</v>
          </cell>
          <cell r="N536">
            <v>6</v>
          </cell>
          <cell r="O536">
            <v>6</v>
          </cell>
          <cell r="P536">
            <v>6</v>
          </cell>
          <cell r="Q536">
            <v>6</v>
          </cell>
          <cell r="R536">
            <v>6</v>
          </cell>
          <cell r="S536" t="str">
            <v>Nose Creek</v>
          </cell>
          <cell r="T536" t="str">
            <v>Unfunded</v>
          </cell>
          <cell r="U536">
            <v>4</v>
          </cell>
          <cell r="V536" t="str">
            <v>Nose Creek</v>
          </cell>
          <cell r="W536" t="str">
            <v>Approved</v>
          </cell>
          <cell r="X536" t="str">
            <v>Area Structure Plan</v>
          </cell>
          <cell r="Y536" t="str">
            <v>Nose Creek Area Structure Plan</v>
          </cell>
        </row>
        <row r="537">
          <cell r="B537">
            <v>2804</v>
          </cell>
          <cell r="C537" t="str">
            <v>Outside_levy_boundary</v>
          </cell>
          <cell r="D537">
            <v>0</v>
          </cell>
          <cell r="E537">
            <v>0</v>
          </cell>
          <cell r="F537">
            <v>0</v>
          </cell>
          <cell r="G537">
            <v>0</v>
          </cell>
          <cell r="H537" t="str">
            <v>Calgary</v>
          </cell>
          <cell r="I537" t="str">
            <v>City</v>
          </cell>
          <cell r="J537">
            <v>0</v>
          </cell>
          <cell r="K537">
            <v>3284.9798955400001</v>
          </cell>
          <cell r="L537">
            <v>6587.88186322</v>
          </cell>
          <cell r="M537">
            <v>9394.4339095100004</v>
          </cell>
          <cell r="N537">
            <v>10531.618348800001</v>
          </cell>
          <cell r="O537">
            <v>10531.618348800001</v>
          </cell>
          <cell r="P537">
            <v>10531.618348800001</v>
          </cell>
          <cell r="Q537">
            <v>10531.618348800001</v>
          </cell>
          <cell r="R537">
            <v>10531.618348800001</v>
          </cell>
          <cell r="S537" t="str">
            <v>Westview</v>
          </cell>
          <cell r="T537" t="str">
            <v>Unfunded</v>
          </cell>
          <cell r="U537">
            <v>5</v>
          </cell>
          <cell r="V537" t="str">
            <v>Haskayne</v>
          </cell>
          <cell r="W537" t="str">
            <v>Approved</v>
          </cell>
          <cell r="X537" t="str">
            <v>Area Structure Plan</v>
          </cell>
          <cell r="Y537" t="str">
            <v>Haskayne Area Structure Plan</v>
          </cell>
        </row>
        <row r="538">
          <cell r="B538">
            <v>2815</v>
          </cell>
          <cell r="C538" t="str">
            <v>Outside_levy_boundary</v>
          </cell>
          <cell r="D538">
            <v>0</v>
          </cell>
          <cell r="E538">
            <v>0</v>
          </cell>
          <cell r="F538">
            <v>0</v>
          </cell>
          <cell r="G538">
            <v>0</v>
          </cell>
          <cell r="H538" t="str">
            <v>Calgary</v>
          </cell>
          <cell r="I538" t="str">
            <v>City</v>
          </cell>
          <cell r="J538">
            <v>2.9999999989999999</v>
          </cell>
          <cell r="K538">
            <v>0</v>
          </cell>
          <cell r="L538">
            <v>0</v>
          </cell>
          <cell r="M538">
            <v>4500</v>
          </cell>
          <cell r="N538">
            <v>5078</v>
          </cell>
          <cell r="O538">
            <v>5078</v>
          </cell>
          <cell r="P538">
            <v>5078</v>
          </cell>
          <cell r="Q538">
            <v>5078</v>
          </cell>
          <cell r="R538">
            <v>5078</v>
          </cell>
          <cell r="U538">
            <v>5</v>
          </cell>
          <cell r="V538" t="str">
            <v>Haskayne</v>
          </cell>
          <cell r="W538" t="str">
            <v>Approved</v>
          </cell>
          <cell r="X538" t="str">
            <v>Area Structure Plan</v>
          </cell>
          <cell r="Y538" t="str">
            <v>Haskayne Area Structure Plan</v>
          </cell>
        </row>
        <row r="539">
          <cell r="B539">
            <v>2160</v>
          </cell>
          <cell r="C539" t="str">
            <v>Outside_levy_boundary</v>
          </cell>
          <cell r="D539">
            <v>0</v>
          </cell>
          <cell r="E539">
            <v>0</v>
          </cell>
          <cell r="F539">
            <v>0</v>
          </cell>
          <cell r="G539">
            <v>0</v>
          </cell>
          <cell r="H539" t="str">
            <v>Calgary</v>
          </cell>
          <cell r="I539" t="str">
            <v>City</v>
          </cell>
          <cell r="J539">
            <v>0</v>
          </cell>
          <cell r="K539">
            <v>0</v>
          </cell>
          <cell r="L539">
            <v>0</v>
          </cell>
          <cell r="M539">
            <v>1435.6461635999999</v>
          </cell>
          <cell r="N539">
            <v>2669.5627286899999</v>
          </cell>
          <cell r="O539">
            <v>2669.5627286899999</v>
          </cell>
          <cell r="P539">
            <v>2669.5627286899999</v>
          </cell>
          <cell r="Q539">
            <v>2669.5627286899999</v>
          </cell>
          <cell r="R539">
            <v>2669.5627286899999</v>
          </cell>
          <cell r="U539">
            <v>6</v>
          </cell>
          <cell r="V539" t="str">
            <v>East Stoney</v>
          </cell>
          <cell r="W539" t="str">
            <v>Approved</v>
          </cell>
          <cell r="X539" t="str">
            <v>Area Structure Plan</v>
          </cell>
          <cell r="Y539" t="str">
            <v>East Stoney Area Structure Plan</v>
          </cell>
        </row>
        <row r="540">
          <cell r="B540">
            <v>2161</v>
          </cell>
          <cell r="C540" t="str">
            <v>Outside_levy_boundary</v>
          </cell>
          <cell r="D540">
            <v>0</v>
          </cell>
          <cell r="E540">
            <v>0</v>
          </cell>
          <cell r="F540">
            <v>0</v>
          </cell>
          <cell r="G540">
            <v>0</v>
          </cell>
          <cell r="H540" t="str">
            <v>Calgary</v>
          </cell>
          <cell r="I540" t="str">
            <v>City</v>
          </cell>
          <cell r="J540">
            <v>0</v>
          </cell>
          <cell r="K540">
            <v>495</v>
          </cell>
          <cell r="L540">
            <v>3659.47918875</v>
          </cell>
          <cell r="M540">
            <v>4633.0137809999997</v>
          </cell>
          <cell r="N540">
            <v>4633.0137809999997</v>
          </cell>
          <cell r="O540">
            <v>4633.0137809999997</v>
          </cell>
          <cell r="P540">
            <v>4633.0137809999997</v>
          </cell>
          <cell r="Q540">
            <v>4633.0137809999997</v>
          </cell>
          <cell r="R540">
            <v>4633.0137809999997</v>
          </cell>
          <cell r="U540">
            <v>6</v>
          </cell>
          <cell r="V540" t="str">
            <v>East Stoney</v>
          </cell>
          <cell r="W540" t="str">
            <v>Approved</v>
          </cell>
          <cell r="X540" t="str">
            <v>Area Structure Plan</v>
          </cell>
          <cell r="Y540" t="str">
            <v>East Stoney Area Structure Plan</v>
          </cell>
        </row>
        <row r="541">
          <cell r="B541">
            <v>1327</v>
          </cell>
          <cell r="C541" t="str">
            <v>Outside_levy_boundary</v>
          </cell>
          <cell r="D541">
            <v>0</v>
          </cell>
          <cell r="E541">
            <v>0</v>
          </cell>
          <cell r="F541">
            <v>0</v>
          </cell>
          <cell r="G541">
            <v>0</v>
          </cell>
          <cell r="H541" t="str">
            <v>Calgary</v>
          </cell>
          <cell r="I541" t="str">
            <v>City</v>
          </cell>
          <cell r="J541">
            <v>0</v>
          </cell>
          <cell r="K541">
            <v>0</v>
          </cell>
          <cell r="L541">
            <v>1242.85202282</v>
          </cell>
          <cell r="M541">
            <v>3669.8913805799998</v>
          </cell>
          <cell r="N541">
            <v>6374.1014823100004</v>
          </cell>
          <cell r="O541">
            <v>11312.9712817</v>
          </cell>
          <cell r="P541">
            <v>13029.540824</v>
          </cell>
          <cell r="Q541">
            <v>13029.540824</v>
          </cell>
          <cell r="R541">
            <v>13029.540824</v>
          </cell>
          <cell r="S541" t="str">
            <v>Ricardo Ranch</v>
          </cell>
          <cell r="T541" t="str">
            <v>Unfunded</v>
          </cell>
          <cell r="U541">
            <v>7</v>
          </cell>
          <cell r="V541" t="str">
            <v>Ricardo Ranch</v>
          </cell>
          <cell r="W541" t="str">
            <v>Approved</v>
          </cell>
          <cell r="X541" t="str">
            <v>Area Structure Plan</v>
          </cell>
        </row>
        <row r="542">
          <cell r="B542">
            <v>1328</v>
          </cell>
          <cell r="C542" t="str">
            <v>Outside_levy_boundary</v>
          </cell>
          <cell r="D542">
            <v>0</v>
          </cell>
          <cell r="E542">
            <v>0</v>
          </cell>
          <cell r="F542">
            <v>0</v>
          </cell>
          <cell r="G542">
            <v>0</v>
          </cell>
          <cell r="H542" t="str">
            <v>Calgary</v>
          </cell>
          <cell r="I542" t="str">
            <v>City</v>
          </cell>
          <cell r="J542">
            <v>0</v>
          </cell>
          <cell r="K542">
            <v>0</v>
          </cell>
          <cell r="L542">
            <v>0</v>
          </cell>
          <cell r="M542">
            <v>0</v>
          </cell>
          <cell r="N542">
            <v>0</v>
          </cell>
          <cell r="O542">
            <v>1735.4245134</v>
          </cell>
          <cell r="P542">
            <v>4297.6914483299997</v>
          </cell>
          <cell r="Q542">
            <v>4297.6914483299997</v>
          </cell>
          <cell r="R542">
            <v>4297.6914483299997</v>
          </cell>
          <cell r="S542" t="str">
            <v>Ricardo Ranch</v>
          </cell>
          <cell r="T542" t="str">
            <v>Unfunded</v>
          </cell>
          <cell r="U542">
            <v>7</v>
          </cell>
          <cell r="V542" t="str">
            <v>Ricardo Ranch</v>
          </cell>
          <cell r="W542" t="str">
            <v>Approved</v>
          </cell>
          <cell r="X542" t="str">
            <v>Area Structure Plan</v>
          </cell>
        </row>
        <row r="543">
          <cell r="B543">
            <v>1017</v>
          </cell>
          <cell r="C543">
            <v>0</v>
          </cell>
          <cell r="D543">
            <v>0</v>
          </cell>
          <cell r="E543">
            <v>0</v>
          </cell>
          <cell r="F543">
            <v>0</v>
          </cell>
          <cell r="G543">
            <v>0</v>
          </cell>
          <cell r="H543" t="str">
            <v>Calgary</v>
          </cell>
          <cell r="I543" t="str">
            <v>City</v>
          </cell>
          <cell r="J543">
            <v>1904.99999998</v>
          </cell>
          <cell r="K543">
            <v>1954</v>
          </cell>
          <cell r="L543">
            <v>1954</v>
          </cell>
          <cell r="M543">
            <v>1954</v>
          </cell>
          <cell r="N543">
            <v>1954</v>
          </cell>
          <cell r="O543">
            <v>1954</v>
          </cell>
          <cell r="P543">
            <v>1954</v>
          </cell>
          <cell r="Q543">
            <v>1954</v>
          </cell>
          <cell r="R543">
            <v>1954</v>
          </cell>
          <cell r="U543">
            <v>8</v>
          </cell>
          <cell r="V543" t="str">
            <v>Midnapore 3</v>
          </cell>
          <cell r="W543" t="str">
            <v>Approved</v>
          </cell>
          <cell r="X543" t="str">
            <v>Community Plan</v>
          </cell>
          <cell r="Y543" t="str">
            <v>Midnapore III Community Plan</v>
          </cell>
        </row>
        <row r="544">
          <cell r="B544">
            <v>1018</v>
          </cell>
          <cell r="C544">
            <v>0</v>
          </cell>
          <cell r="D544">
            <v>0</v>
          </cell>
          <cell r="E544">
            <v>0</v>
          </cell>
          <cell r="F544">
            <v>0</v>
          </cell>
          <cell r="G544">
            <v>0</v>
          </cell>
          <cell r="H544" t="str">
            <v>Calgary</v>
          </cell>
          <cell r="I544" t="str">
            <v>City</v>
          </cell>
          <cell r="J544">
            <v>2525.0000000199998</v>
          </cell>
          <cell r="K544">
            <v>2555</v>
          </cell>
          <cell r="L544">
            <v>2555</v>
          </cell>
          <cell r="M544">
            <v>2555</v>
          </cell>
          <cell r="N544">
            <v>2555</v>
          </cell>
          <cell r="O544">
            <v>2555</v>
          </cell>
          <cell r="P544">
            <v>2555</v>
          </cell>
          <cell r="Q544">
            <v>2555</v>
          </cell>
          <cell r="R544">
            <v>2555</v>
          </cell>
          <cell r="U544">
            <v>8</v>
          </cell>
          <cell r="V544" t="str">
            <v>Midnapore 3</v>
          </cell>
          <cell r="W544" t="str">
            <v>Approved</v>
          </cell>
          <cell r="X544" t="str">
            <v>Community Plan</v>
          </cell>
          <cell r="Y544" t="str">
            <v>Midnapore III Community Plan</v>
          </cell>
        </row>
        <row r="545">
          <cell r="B545">
            <v>1019</v>
          </cell>
          <cell r="C545">
            <v>0</v>
          </cell>
          <cell r="D545">
            <v>0</v>
          </cell>
          <cell r="E545">
            <v>0</v>
          </cell>
          <cell r="F545">
            <v>0</v>
          </cell>
          <cell r="G545">
            <v>0</v>
          </cell>
          <cell r="H545" t="str">
            <v>Calgary</v>
          </cell>
          <cell r="I545" t="str">
            <v>City</v>
          </cell>
          <cell r="J545">
            <v>5499.0000000299997</v>
          </cell>
          <cell r="K545">
            <v>5553</v>
          </cell>
          <cell r="L545">
            <v>5553</v>
          </cell>
          <cell r="M545">
            <v>5553</v>
          </cell>
          <cell r="N545">
            <v>5553</v>
          </cell>
          <cell r="O545">
            <v>5553</v>
          </cell>
          <cell r="P545">
            <v>5553</v>
          </cell>
          <cell r="Q545">
            <v>5553</v>
          </cell>
          <cell r="R545">
            <v>5553</v>
          </cell>
          <cell r="U545">
            <v>8</v>
          </cell>
          <cell r="V545" t="str">
            <v>Midnapore 3</v>
          </cell>
          <cell r="W545" t="str">
            <v>Approved</v>
          </cell>
          <cell r="X545" t="str">
            <v>Community Plan</v>
          </cell>
          <cell r="Y545" t="str">
            <v>Midnapore III Community Plan</v>
          </cell>
        </row>
        <row r="546">
          <cell r="B546">
            <v>1020</v>
          </cell>
          <cell r="C546">
            <v>0</v>
          </cell>
          <cell r="D546">
            <v>0</v>
          </cell>
          <cell r="E546">
            <v>0</v>
          </cell>
          <cell r="F546">
            <v>0</v>
          </cell>
          <cell r="G546">
            <v>0</v>
          </cell>
          <cell r="H546" t="str">
            <v>Calgary</v>
          </cell>
          <cell r="I546" t="str">
            <v>City</v>
          </cell>
          <cell r="J546">
            <v>2724.00000004</v>
          </cell>
          <cell r="K546">
            <v>2784</v>
          </cell>
          <cell r="L546">
            <v>2784</v>
          </cell>
          <cell r="M546">
            <v>2784</v>
          </cell>
          <cell r="N546">
            <v>2784</v>
          </cell>
          <cell r="O546">
            <v>2784</v>
          </cell>
          <cell r="P546">
            <v>2784</v>
          </cell>
          <cell r="Q546">
            <v>2784</v>
          </cell>
          <cell r="R546">
            <v>2784</v>
          </cell>
          <cell r="U546">
            <v>8</v>
          </cell>
          <cell r="V546" t="str">
            <v>Midnapore 3</v>
          </cell>
          <cell r="W546" t="str">
            <v>Approved</v>
          </cell>
          <cell r="X546" t="str">
            <v>Community Plan</v>
          </cell>
          <cell r="Y546" t="str">
            <v>Midnapore III Community Plan</v>
          </cell>
        </row>
        <row r="547">
          <cell r="B547">
            <v>1023</v>
          </cell>
          <cell r="C547">
            <v>0</v>
          </cell>
          <cell r="D547">
            <v>0</v>
          </cell>
          <cell r="E547">
            <v>0</v>
          </cell>
          <cell r="F547">
            <v>0</v>
          </cell>
          <cell r="G547">
            <v>0</v>
          </cell>
          <cell r="H547" t="str">
            <v>Calgary</v>
          </cell>
          <cell r="I547" t="str">
            <v>City</v>
          </cell>
          <cell r="J547">
            <v>4783.9999999600004</v>
          </cell>
          <cell r="K547">
            <v>4726</v>
          </cell>
          <cell r="L547">
            <v>4726</v>
          </cell>
          <cell r="M547">
            <v>4726</v>
          </cell>
          <cell r="N547">
            <v>4726</v>
          </cell>
          <cell r="O547">
            <v>4726</v>
          </cell>
          <cell r="P547">
            <v>4726</v>
          </cell>
          <cell r="Q547">
            <v>4726</v>
          </cell>
          <cell r="R547">
            <v>4726</v>
          </cell>
          <cell r="U547">
            <v>8</v>
          </cell>
          <cell r="V547" t="str">
            <v>Midnapore 3</v>
          </cell>
          <cell r="W547" t="str">
            <v>Approved</v>
          </cell>
          <cell r="X547" t="str">
            <v>Community Plan</v>
          </cell>
          <cell r="Y547" t="str">
            <v>Midnapore III Community Plan</v>
          </cell>
        </row>
        <row r="548">
          <cell r="B548">
            <v>1024</v>
          </cell>
          <cell r="C548">
            <v>0</v>
          </cell>
          <cell r="D548">
            <v>0</v>
          </cell>
          <cell r="E548">
            <v>0</v>
          </cell>
          <cell r="F548">
            <v>0</v>
          </cell>
          <cell r="G548">
            <v>0</v>
          </cell>
          <cell r="H548" t="str">
            <v>Calgary</v>
          </cell>
          <cell r="I548" t="str">
            <v>City</v>
          </cell>
          <cell r="J548">
            <v>2716.9999999699999</v>
          </cell>
          <cell r="K548">
            <v>2667</v>
          </cell>
          <cell r="L548">
            <v>2667</v>
          </cell>
          <cell r="M548">
            <v>2667</v>
          </cell>
          <cell r="N548">
            <v>2667</v>
          </cell>
          <cell r="O548">
            <v>2667</v>
          </cell>
          <cell r="P548">
            <v>2667</v>
          </cell>
          <cell r="Q548">
            <v>2667</v>
          </cell>
          <cell r="R548">
            <v>2667</v>
          </cell>
          <cell r="U548">
            <v>8</v>
          </cell>
          <cell r="V548" t="str">
            <v>Midnapore 3</v>
          </cell>
          <cell r="W548" t="str">
            <v>Approved</v>
          </cell>
          <cell r="X548" t="str">
            <v>Community Plan</v>
          </cell>
          <cell r="Y548" t="str">
            <v>Midnapore III Community Plan</v>
          </cell>
        </row>
        <row r="549">
          <cell r="B549">
            <v>1025</v>
          </cell>
          <cell r="C549">
            <v>0</v>
          </cell>
          <cell r="D549">
            <v>0</v>
          </cell>
          <cell r="E549">
            <v>0</v>
          </cell>
          <cell r="F549">
            <v>0</v>
          </cell>
          <cell r="G549">
            <v>0</v>
          </cell>
          <cell r="H549" t="str">
            <v>Calgary</v>
          </cell>
          <cell r="I549" t="str">
            <v>City</v>
          </cell>
          <cell r="J549">
            <v>2971.9999999500001</v>
          </cell>
          <cell r="K549">
            <v>2970</v>
          </cell>
          <cell r="L549">
            <v>2970</v>
          </cell>
          <cell r="M549">
            <v>2970</v>
          </cell>
          <cell r="N549">
            <v>2970</v>
          </cell>
          <cell r="O549">
            <v>2970</v>
          </cell>
          <cell r="P549">
            <v>2970</v>
          </cell>
          <cell r="Q549">
            <v>2970</v>
          </cell>
          <cell r="R549">
            <v>2970</v>
          </cell>
          <cell r="U549">
            <v>8</v>
          </cell>
          <cell r="V549" t="str">
            <v>Midnapore 3</v>
          </cell>
          <cell r="W549" t="str">
            <v>Approved</v>
          </cell>
          <cell r="X549" t="str">
            <v>Community Plan</v>
          </cell>
          <cell r="Y549" t="str">
            <v>Midnapore III Community Plan</v>
          </cell>
        </row>
        <row r="550">
          <cell r="B550">
            <v>1026</v>
          </cell>
          <cell r="C550">
            <v>0</v>
          </cell>
          <cell r="D550">
            <v>0</v>
          </cell>
          <cell r="E550">
            <v>0</v>
          </cell>
          <cell r="F550">
            <v>0</v>
          </cell>
          <cell r="G550">
            <v>0</v>
          </cell>
          <cell r="H550" t="str">
            <v>Calgary</v>
          </cell>
          <cell r="I550" t="str">
            <v>City</v>
          </cell>
          <cell r="J550">
            <v>4734.9999999499996</v>
          </cell>
          <cell r="K550">
            <v>4780</v>
          </cell>
          <cell r="L550">
            <v>4780</v>
          </cell>
          <cell r="M550">
            <v>4780</v>
          </cell>
          <cell r="N550">
            <v>4780</v>
          </cell>
          <cell r="O550">
            <v>4780</v>
          </cell>
          <cell r="P550">
            <v>4780</v>
          </cell>
          <cell r="Q550">
            <v>4780</v>
          </cell>
          <cell r="R550">
            <v>4780</v>
          </cell>
          <cell r="U550">
            <v>8</v>
          </cell>
          <cell r="V550" t="str">
            <v>Midnapore 3</v>
          </cell>
          <cell r="W550" t="str">
            <v>Approved</v>
          </cell>
          <cell r="X550" t="str">
            <v>Community Plan</v>
          </cell>
          <cell r="Y550" t="str">
            <v>Midnapore III Community Plan</v>
          </cell>
        </row>
        <row r="551">
          <cell r="B551">
            <v>1735</v>
          </cell>
          <cell r="C551">
            <v>0</v>
          </cell>
          <cell r="D551">
            <v>0</v>
          </cell>
          <cell r="E551">
            <v>0</v>
          </cell>
          <cell r="F551">
            <v>0</v>
          </cell>
          <cell r="G551">
            <v>0</v>
          </cell>
          <cell r="H551" t="str">
            <v>Calgary</v>
          </cell>
          <cell r="I551" t="str">
            <v>City</v>
          </cell>
          <cell r="J551">
            <v>1430.9999999900001</v>
          </cell>
          <cell r="K551">
            <v>1531.5612062</v>
          </cell>
          <cell r="L551">
            <v>1541.42844171</v>
          </cell>
          <cell r="M551">
            <v>1542.5784527000001</v>
          </cell>
          <cell r="N551">
            <v>1532.5506824900001</v>
          </cell>
          <cell r="O551">
            <v>1471.8876050900001</v>
          </cell>
          <cell r="P551">
            <v>1363.74671388</v>
          </cell>
          <cell r="Q551">
            <v>1261.30121867</v>
          </cell>
          <cell r="R551">
            <v>1204.76966535</v>
          </cell>
          <cell r="U551">
            <v>9</v>
          </cell>
          <cell r="V551" t="str">
            <v>Applewood Park</v>
          </cell>
          <cell r="W551" t="str">
            <v>Approved</v>
          </cell>
          <cell r="X551" t="str">
            <v>Area Structure Plan</v>
          </cell>
          <cell r="Y551" t="str">
            <v>Applewood Park Area Structure Plan</v>
          </cell>
        </row>
        <row r="552">
          <cell r="B552">
            <v>1736</v>
          </cell>
          <cell r="C552">
            <v>0</v>
          </cell>
          <cell r="D552">
            <v>0</v>
          </cell>
          <cell r="E552">
            <v>0</v>
          </cell>
          <cell r="F552">
            <v>0</v>
          </cell>
          <cell r="G552">
            <v>0</v>
          </cell>
          <cell r="H552" t="str">
            <v>Calgary</v>
          </cell>
          <cell r="I552" t="str">
            <v>City</v>
          </cell>
          <cell r="J552">
            <v>1917.99999996</v>
          </cell>
          <cell r="K552">
            <v>2068.7732777400001</v>
          </cell>
          <cell r="L552">
            <v>2082.1015559799998</v>
          </cell>
          <cell r="M552">
            <v>2083.6549464599998</v>
          </cell>
          <cell r="N552">
            <v>2070.1098248500002</v>
          </cell>
          <cell r="O552">
            <v>1988.1685004799999</v>
          </cell>
          <cell r="P552">
            <v>1842.0959928100001</v>
          </cell>
          <cell r="Q552">
            <v>1703.71660434</v>
          </cell>
          <cell r="R552">
            <v>1627.35598177</v>
          </cell>
          <cell r="U552">
            <v>9</v>
          </cell>
          <cell r="V552" t="str">
            <v>Applewood Park</v>
          </cell>
          <cell r="W552" t="str">
            <v>Approved</v>
          </cell>
          <cell r="X552" t="str">
            <v>Area Structure Plan</v>
          </cell>
          <cell r="Y552" t="str">
            <v>Applewood Park Area Structure Plan</v>
          </cell>
        </row>
        <row r="553">
          <cell r="B553">
            <v>1737</v>
          </cell>
          <cell r="C553">
            <v>0</v>
          </cell>
          <cell r="D553">
            <v>0</v>
          </cell>
          <cell r="E553">
            <v>0</v>
          </cell>
          <cell r="F553">
            <v>0</v>
          </cell>
          <cell r="G553">
            <v>0</v>
          </cell>
          <cell r="H553" t="str">
            <v>Calgary</v>
          </cell>
          <cell r="I553" t="str">
            <v>City</v>
          </cell>
          <cell r="J553">
            <v>3518.9999999800002</v>
          </cell>
          <cell r="K553">
            <v>3780.00000009</v>
          </cell>
          <cell r="L553">
            <v>3802.52960416</v>
          </cell>
          <cell r="M553">
            <v>3802.7467384299998</v>
          </cell>
          <cell r="N553">
            <v>3780.3645085200001</v>
          </cell>
          <cell r="O553">
            <v>3647.3227104399998</v>
          </cell>
          <cell r="P553">
            <v>3389.1017014200002</v>
          </cell>
          <cell r="Q553">
            <v>3118.6460053199999</v>
          </cell>
          <cell r="R553">
            <v>2967.72308071</v>
          </cell>
          <cell r="U553">
            <v>9</v>
          </cell>
          <cell r="V553" t="str">
            <v>Applewood Park</v>
          </cell>
          <cell r="W553" t="str">
            <v>Approved</v>
          </cell>
          <cell r="X553" t="str">
            <v>Area Structure Plan</v>
          </cell>
          <cell r="Y553" t="str">
            <v>Applewood Park Area Structure Plan</v>
          </cell>
        </row>
        <row r="554">
          <cell r="B554">
            <v>2901</v>
          </cell>
          <cell r="C554" t="str">
            <v>Outside_levy_boundary</v>
          </cell>
          <cell r="D554">
            <v>0</v>
          </cell>
          <cell r="E554">
            <v>0</v>
          </cell>
          <cell r="F554">
            <v>0</v>
          </cell>
          <cell r="G554">
            <v>0</v>
          </cell>
          <cell r="H554" t="str">
            <v>Calgary</v>
          </cell>
          <cell r="I554" t="str">
            <v>City</v>
          </cell>
          <cell r="J554">
            <v>2537.9999999500001</v>
          </cell>
          <cell r="K554">
            <v>2622</v>
          </cell>
          <cell r="L554">
            <v>2622</v>
          </cell>
          <cell r="M554">
            <v>2622</v>
          </cell>
          <cell r="N554">
            <v>2622</v>
          </cell>
          <cell r="O554">
            <v>2622</v>
          </cell>
          <cell r="P554">
            <v>2622</v>
          </cell>
          <cell r="Q554">
            <v>2622</v>
          </cell>
          <cell r="R554">
            <v>2622</v>
          </cell>
          <cell r="U554">
            <v>10</v>
          </cell>
          <cell r="V554" t="str">
            <v>Rocky Ridge</v>
          </cell>
          <cell r="W554" t="str">
            <v>Approved</v>
          </cell>
          <cell r="X554" t="str">
            <v>Area Structure Plan</v>
          </cell>
          <cell r="Y554" t="str">
            <v>Rocky Ridge Area Structure Plan and Supporting Information</v>
          </cell>
        </row>
        <row r="555">
          <cell r="B555">
            <v>2902</v>
          </cell>
          <cell r="C555" t="str">
            <v>Outside_levy_boundary</v>
          </cell>
          <cell r="D555">
            <v>0</v>
          </cell>
          <cell r="E555">
            <v>0</v>
          </cell>
          <cell r="F555">
            <v>0</v>
          </cell>
          <cell r="G555">
            <v>0</v>
          </cell>
          <cell r="H555" t="str">
            <v>Calgary</v>
          </cell>
          <cell r="I555" t="str">
            <v>City</v>
          </cell>
          <cell r="J555">
            <v>4397.9999999399997</v>
          </cell>
          <cell r="K555">
            <v>4460</v>
          </cell>
          <cell r="L555">
            <v>4460</v>
          </cell>
          <cell r="M555">
            <v>4460</v>
          </cell>
          <cell r="N555">
            <v>4460</v>
          </cell>
          <cell r="O555">
            <v>4460</v>
          </cell>
          <cell r="P555">
            <v>4460</v>
          </cell>
          <cell r="Q555">
            <v>4460</v>
          </cell>
          <cell r="R555">
            <v>4460</v>
          </cell>
          <cell r="U555">
            <v>10</v>
          </cell>
          <cell r="V555" t="str">
            <v>Rocky Ridge</v>
          </cell>
          <cell r="W555" t="str">
            <v>Approved</v>
          </cell>
          <cell r="X555" t="str">
            <v>Area Structure Plan</v>
          </cell>
          <cell r="Y555" t="str">
            <v>Rocky Ridge Area Structure Plan and Supporting Information</v>
          </cell>
        </row>
        <row r="556">
          <cell r="B556">
            <v>2904</v>
          </cell>
          <cell r="C556" t="str">
            <v>Outside_levy_boundary</v>
          </cell>
          <cell r="D556">
            <v>0</v>
          </cell>
          <cell r="E556">
            <v>0</v>
          </cell>
          <cell r="F556">
            <v>0</v>
          </cell>
          <cell r="G556">
            <v>0</v>
          </cell>
          <cell r="H556" t="str">
            <v>Calgary</v>
          </cell>
          <cell r="I556" t="str">
            <v>City</v>
          </cell>
          <cell r="J556">
            <v>3582</v>
          </cell>
          <cell r="K556">
            <v>3580</v>
          </cell>
          <cell r="L556">
            <v>3580</v>
          </cell>
          <cell r="M556">
            <v>3580</v>
          </cell>
          <cell r="N556">
            <v>3580</v>
          </cell>
          <cell r="O556">
            <v>3580</v>
          </cell>
          <cell r="P556">
            <v>3580</v>
          </cell>
          <cell r="Q556">
            <v>3580</v>
          </cell>
          <cell r="R556">
            <v>3580</v>
          </cell>
          <cell r="U556">
            <v>10</v>
          </cell>
          <cell r="V556" t="str">
            <v>Rocky Ridge</v>
          </cell>
          <cell r="W556" t="str">
            <v>Approved</v>
          </cell>
          <cell r="X556" t="str">
            <v>Area Structure Plan</v>
          </cell>
          <cell r="Y556" t="str">
            <v>Rocky Ridge Area Structure Plan and Supporting Information</v>
          </cell>
        </row>
        <row r="557">
          <cell r="B557">
            <v>2905</v>
          </cell>
          <cell r="C557" t="str">
            <v>Outside_levy_boundary</v>
          </cell>
          <cell r="D557">
            <v>0</v>
          </cell>
          <cell r="E557">
            <v>0</v>
          </cell>
          <cell r="F557">
            <v>0</v>
          </cell>
          <cell r="G557">
            <v>0</v>
          </cell>
          <cell r="H557" t="str">
            <v>Calgary</v>
          </cell>
          <cell r="I557" t="str">
            <v>City</v>
          </cell>
          <cell r="J557">
            <v>5894.9999999900001</v>
          </cell>
          <cell r="K557">
            <v>5972</v>
          </cell>
          <cell r="L557">
            <v>5972</v>
          </cell>
          <cell r="M557">
            <v>5972</v>
          </cell>
          <cell r="N557">
            <v>5972</v>
          </cell>
          <cell r="O557">
            <v>5972</v>
          </cell>
          <cell r="P557">
            <v>5972</v>
          </cell>
          <cell r="Q557">
            <v>5972</v>
          </cell>
          <cell r="R557">
            <v>5972</v>
          </cell>
          <cell r="U557">
            <v>10</v>
          </cell>
          <cell r="V557" t="str">
            <v>Rocky Ridge</v>
          </cell>
          <cell r="W557" t="str">
            <v>Approved</v>
          </cell>
          <cell r="X557" t="str">
            <v>Area Structure Plan</v>
          </cell>
          <cell r="Y557" t="str">
            <v>Rocky Ridge Area Structure Plan and Supporting Information</v>
          </cell>
        </row>
        <row r="558">
          <cell r="B558">
            <v>2906</v>
          </cell>
          <cell r="C558" t="str">
            <v>Outside_levy_boundary</v>
          </cell>
          <cell r="D558">
            <v>0</v>
          </cell>
          <cell r="E558">
            <v>0</v>
          </cell>
          <cell r="F558">
            <v>0</v>
          </cell>
          <cell r="G558">
            <v>0</v>
          </cell>
          <cell r="H558" t="str">
            <v>Calgary</v>
          </cell>
          <cell r="I558" t="str">
            <v>City</v>
          </cell>
          <cell r="J558">
            <v>0</v>
          </cell>
          <cell r="K558">
            <v>0</v>
          </cell>
          <cell r="L558">
            <v>0</v>
          </cell>
          <cell r="M558">
            <v>0</v>
          </cell>
          <cell r="N558">
            <v>0</v>
          </cell>
          <cell r="O558">
            <v>0</v>
          </cell>
          <cell r="P558">
            <v>0</v>
          </cell>
          <cell r="Q558">
            <v>0</v>
          </cell>
          <cell r="R558">
            <v>0</v>
          </cell>
          <cell r="U558">
            <v>10</v>
          </cell>
          <cell r="V558" t="str">
            <v>Rocky Ridge</v>
          </cell>
          <cell r="W558" t="str">
            <v>Approved</v>
          </cell>
          <cell r="X558" t="str">
            <v>Area Structure Plan</v>
          </cell>
          <cell r="Y558" t="str">
            <v>Rocky Ridge Area Structure Plan and Supporting Information</v>
          </cell>
        </row>
        <row r="559">
          <cell r="B559">
            <v>2932</v>
          </cell>
          <cell r="C559" t="str">
            <v>Outside_levy_boundary</v>
          </cell>
          <cell r="D559">
            <v>0</v>
          </cell>
          <cell r="E559">
            <v>0</v>
          </cell>
          <cell r="F559">
            <v>0</v>
          </cell>
          <cell r="G559">
            <v>0</v>
          </cell>
          <cell r="H559" t="str">
            <v>Calgary</v>
          </cell>
          <cell r="I559" t="str">
            <v>City</v>
          </cell>
          <cell r="J559">
            <v>1899.99999998</v>
          </cell>
          <cell r="K559">
            <v>1945</v>
          </cell>
          <cell r="L559">
            <v>1945</v>
          </cell>
          <cell r="M559">
            <v>1945</v>
          </cell>
          <cell r="N559">
            <v>1945</v>
          </cell>
          <cell r="O559">
            <v>1945</v>
          </cell>
          <cell r="P559">
            <v>1945</v>
          </cell>
          <cell r="Q559">
            <v>1945</v>
          </cell>
          <cell r="R559">
            <v>1945</v>
          </cell>
          <cell r="U559">
            <v>10</v>
          </cell>
          <cell r="V559" t="str">
            <v>Rocky Ridge</v>
          </cell>
          <cell r="W559" t="str">
            <v>Approved</v>
          </cell>
          <cell r="X559" t="str">
            <v>Area Structure Plan</v>
          </cell>
          <cell r="Y559" t="str">
            <v>Rocky Ridge Area Structure Plan and Supporting Information</v>
          </cell>
        </row>
        <row r="560">
          <cell r="B560">
            <v>2933</v>
          </cell>
          <cell r="C560" t="str">
            <v>Outside_levy_boundary</v>
          </cell>
          <cell r="D560">
            <v>0</v>
          </cell>
          <cell r="E560">
            <v>0</v>
          </cell>
          <cell r="F560">
            <v>0</v>
          </cell>
          <cell r="G560">
            <v>0</v>
          </cell>
          <cell r="H560" t="str">
            <v>Calgary</v>
          </cell>
          <cell r="I560" t="str">
            <v>City</v>
          </cell>
          <cell r="J560">
            <v>205.000000003</v>
          </cell>
          <cell r="K560">
            <v>209</v>
          </cell>
          <cell r="L560">
            <v>209</v>
          </cell>
          <cell r="M560">
            <v>209</v>
          </cell>
          <cell r="N560">
            <v>209</v>
          </cell>
          <cell r="O560">
            <v>209</v>
          </cell>
          <cell r="P560">
            <v>209</v>
          </cell>
          <cell r="Q560">
            <v>209</v>
          </cell>
          <cell r="R560">
            <v>209</v>
          </cell>
          <cell r="U560">
            <v>10</v>
          </cell>
          <cell r="V560" t="str">
            <v>Rocky Ridge</v>
          </cell>
          <cell r="W560" t="str">
            <v>Approved</v>
          </cell>
          <cell r="X560" t="str">
            <v>Area Structure Plan</v>
          </cell>
          <cell r="Y560" t="str">
            <v>Rocky Ridge Area Structure Plan and Supporting Information</v>
          </cell>
        </row>
        <row r="561">
          <cell r="B561">
            <v>2934</v>
          </cell>
          <cell r="C561" t="str">
            <v>Outside_levy_boundary</v>
          </cell>
          <cell r="D561">
            <v>0</v>
          </cell>
          <cell r="E561">
            <v>0</v>
          </cell>
          <cell r="F561">
            <v>0</v>
          </cell>
          <cell r="G561">
            <v>0</v>
          </cell>
          <cell r="H561" t="str">
            <v>Calgary</v>
          </cell>
          <cell r="I561" t="str">
            <v>City</v>
          </cell>
          <cell r="J561">
            <v>1347.9999999700001</v>
          </cell>
          <cell r="K561">
            <v>1316</v>
          </cell>
          <cell r="L561">
            <v>1316</v>
          </cell>
          <cell r="M561">
            <v>1316</v>
          </cell>
          <cell r="N561">
            <v>1316</v>
          </cell>
          <cell r="O561">
            <v>1316</v>
          </cell>
          <cell r="P561">
            <v>1316</v>
          </cell>
          <cell r="Q561">
            <v>1316</v>
          </cell>
          <cell r="R561">
            <v>1316</v>
          </cell>
          <cell r="U561">
            <v>10</v>
          </cell>
          <cell r="V561" t="str">
            <v>Rocky Ridge</v>
          </cell>
          <cell r="W561" t="str">
            <v>Approved</v>
          </cell>
          <cell r="X561" t="str">
            <v>Area Structure Plan</v>
          </cell>
          <cell r="Y561" t="str">
            <v>Rocky Ridge Area Structure Plan and Supporting Information</v>
          </cell>
        </row>
        <row r="562">
          <cell r="B562">
            <v>4201</v>
          </cell>
          <cell r="C562" t="str">
            <v>Outside_levy_boundary</v>
          </cell>
          <cell r="D562">
            <v>0</v>
          </cell>
          <cell r="E562">
            <v>0</v>
          </cell>
          <cell r="F562">
            <v>0</v>
          </cell>
          <cell r="G562">
            <v>0</v>
          </cell>
          <cell r="H562" t="str">
            <v>Calgary</v>
          </cell>
          <cell r="I562" t="str">
            <v>City</v>
          </cell>
          <cell r="J562">
            <v>0</v>
          </cell>
          <cell r="K562">
            <v>0</v>
          </cell>
          <cell r="L562">
            <v>0</v>
          </cell>
          <cell r="M562">
            <v>0</v>
          </cell>
          <cell r="N562">
            <v>0</v>
          </cell>
          <cell r="O562">
            <v>0</v>
          </cell>
          <cell r="P562">
            <v>0</v>
          </cell>
          <cell r="Q562">
            <v>0</v>
          </cell>
          <cell r="R562">
            <v>0</v>
          </cell>
          <cell r="U562">
            <v>10</v>
          </cell>
          <cell r="V562" t="str">
            <v>Rocky Ridge</v>
          </cell>
          <cell r="W562" t="str">
            <v>Approved</v>
          </cell>
          <cell r="X562" t="str">
            <v>Area Structure Plan</v>
          </cell>
          <cell r="Y562" t="str">
            <v>Rocky Ridge Area Structure Plan and Supporting Information</v>
          </cell>
        </row>
        <row r="563">
          <cell r="B563">
            <v>3003</v>
          </cell>
          <cell r="C563">
            <v>0</v>
          </cell>
          <cell r="D563">
            <v>0</v>
          </cell>
          <cell r="E563">
            <v>0</v>
          </cell>
          <cell r="F563">
            <v>0</v>
          </cell>
          <cell r="G563">
            <v>0</v>
          </cell>
          <cell r="H563" t="str">
            <v>Calgary</v>
          </cell>
          <cell r="I563" t="str">
            <v>City</v>
          </cell>
          <cell r="J563">
            <v>2461.9999999800002</v>
          </cell>
          <cell r="K563">
            <v>2466.1074884999998</v>
          </cell>
          <cell r="L563">
            <v>2481.9956317199999</v>
          </cell>
          <cell r="M563">
            <v>2483.8473703499999</v>
          </cell>
          <cell r="N563">
            <v>2467.7007358400001</v>
          </cell>
          <cell r="O563">
            <v>2370.0215383899999</v>
          </cell>
          <cell r="P563">
            <v>2195.8939483600002</v>
          </cell>
          <cell r="Q563">
            <v>2030.9370389000001</v>
          </cell>
          <cell r="R563">
            <v>1939.9103880099999</v>
          </cell>
          <cell r="U563">
            <v>11</v>
          </cell>
          <cell r="V563" t="str">
            <v>Crowchild Phase 3</v>
          </cell>
          <cell r="W563" t="str">
            <v>Approved</v>
          </cell>
          <cell r="X563" t="str">
            <v>Area Structure Plan</v>
          </cell>
          <cell r="Y563" t="str">
            <v>Crowchild Phase 3 Policy Statement And Area Structure Plan, 10P79 Office Consolidation</v>
          </cell>
        </row>
        <row r="564">
          <cell r="B564">
            <v>3004</v>
          </cell>
          <cell r="C564">
            <v>0</v>
          </cell>
          <cell r="D564">
            <v>0</v>
          </cell>
          <cell r="E564">
            <v>0</v>
          </cell>
          <cell r="F564">
            <v>0</v>
          </cell>
          <cell r="G564">
            <v>0</v>
          </cell>
          <cell r="H564" t="str">
            <v>Calgary</v>
          </cell>
          <cell r="I564" t="str">
            <v>City</v>
          </cell>
          <cell r="J564">
            <v>2662.9999999699999</v>
          </cell>
          <cell r="K564">
            <v>2682.0059244899999</v>
          </cell>
          <cell r="L564">
            <v>2699.28501499</v>
          </cell>
          <cell r="M564">
            <v>2701.2988665299999</v>
          </cell>
          <cell r="N564">
            <v>2683.7386549600001</v>
          </cell>
          <cell r="O564">
            <v>2577.5080112800001</v>
          </cell>
          <cell r="P564">
            <v>2388.13620614</v>
          </cell>
          <cell r="Q564">
            <v>2208.7379403</v>
          </cell>
          <cell r="R564">
            <v>2109.74224865</v>
          </cell>
          <cell r="U564">
            <v>11</v>
          </cell>
          <cell r="V564" t="str">
            <v>Crowchild Phase 3</v>
          </cell>
          <cell r="W564" t="str">
            <v>Approved</v>
          </cell>
          <cell r="X564" t="str">
            <v>Area Structure Plan</v>
          </cell>
          <cell r="Y564" t="str">
            <v>Crowchild Phase 3 Policy Statement And Area Structure Plan, 10P79 Office Consolidation</v>
          </cell>
        </row>
        <row r="565">
          <cell r="B565">
            <v>3014</v>
          </cell>
          <cell r="C565">
            <v>0</v>
          </cell>
          <cell r="D565">
            <v>0</v>
          </cell>
          <cell r="E565">
            <v>0</v>
          </cell>
          <cell r="F565">
            <v>0</v>
          </cell>
          <cell r="G565">
            <v>0</v>
          </cell>
          <cell r="H565" t="str">
            <v>Calgary</v>
          </cell>
          <cell r="I565" t="str">
            <v>City</v>
          </cell>
          <cell r="J565">
            <v>1762.0000000099999</v>
          </cell>
          <cell r="K565">
            <v>1763.67736515</v>
          </cell>
          <cell r="L565">
            <v>1775.0400321899999</v>
          </cell>
          <cell r="M565">
            <v>1776.3643334400001</v>
          </cell>
          <cell r="N565">
            <v>1764.81680185</v>
          </cell>
          <cell r="O565">
            <v>1694.9599158799999</v>
          </cell>
          <cell r="P565">
            <v>1570.42970378</v>
          </cell>
          <cell r="Q565">
            <v>1452.4580549499999</v>
          </cell>
          <cell r="R565">
            <v>1387.35884734</v>
          </cell>
          <cell r="U565">
            <v>11</v>
          </cell>
          <cell r="V565" t="str">
            <v>Crowchild Phase 3</v>
          </cell>
          <cell r="W565" t="str">
            <v>Approved</v>
          </cell>
          <cell r="X565" t="str">
            <v>Area Structure Plan</v>
          </cell>
          <cell r="Y565" t="str">
            <v>Crowchild Phase 3 Policy Statement And Area Structure Plan, 10P79 Office Consolidation</v>
          </cell>
        </row>
        <row r="566">
          <cell r="B566">
            <v>3016</v>
          </cell>
          <cell r="C566">
            <v>0</v>
          </cell>
          <cell r="D566">
            <v>0</v>
          </cell>
          <cell r="E566">
            <v>0</v>
          </cell>
          <cell r="F566">
            <v>0</v>
          </cell>
          <cell r="G566">
            <v>0</v>
          </cell>
          <cell r="H566" t="str">
            <v>Calgary</v>
          </cell>
          <cell r="I566" t="str">
            <v>City</v>
          </cell>
          <cell r="J566">
            <v>1903.00000004</v>
          </cell>
          <cell r="K566">
            <v>1869.09256424</v>
          </cell>
          <cell r="L566">
            <v>1881.1343792099999</v>
          </cell>
          <cell r="M566">
            <v>1882.53783398</v>
          </cell>
          <cell r="N566">
            <v>1870.3001049500001</v>
          </cell>
          <cell r="O566">
            <v>1796.26786457</v>
          </cell>
          <cell r="P566">
            <v>1664.2944671</v>
          </cell>
          <cell r="Q566">
            <v>1539.2716386300001</v>
          </cell>
          <cell r="R566">
            <v>1470.2814434500001</v>
          </cell>
          <cell r="U566">
            <v>11</v>
          </cell>
          <cell r="V566" t="str">
            <v>Crowchild Phase 3</v>
          </cell>
          <cell r="W566" t="str">
            <v>Approved</v>
          </cell>
          <cell r="X566" t="str">
            <v>Area Structure Plan</v>
          </cell>
          <cell r="Y566" t="str">
            <v>Crowchild Phase 3 Policy Statement And Area Structure Plan, 10P79 Office Consolidation</v>
          </cell>
        </row>
        <row r="567">
          <cell r="B567">
            <v>3017</v>
          </cell>
          <cell r="C567">
            <v>0</v>
          </cell>
          <cell r="D567">
            <v>0</v>
          </cell>
          <cell r="E567">
            <v>0</v>
          </cell>
          <cell r="F567">
            <v>0</v>
          </cell>
          <cell r="G567">
            <v>0</v>
          </cell>
          <cell r="H567" t="str">
            <v>Calgary</v>
          </cell>
          <cell r="I567" t="str">
            <v>City</v>
          </cell>
          <cell r="J567">
            <v>1722</v>
          </cell>
          <cell r="K567">
            <v>1715.02419676</v>
          </cell>
          <cell r="L567">
            <v>1726.0734111100001</v>
          </cell>
          <cell r="M567">
            <v>1727.3611801100001</v>
          </cell>
          <cell r="N567">
            <v>1716.1322013399999</v>
          </cell>
          <cell r="O567">
            <v>1648.20240218</v>
          </cell>
          <cell r="P567">
            <v>1527.1075063999999</v>
          </cell>
          <cell r="Q567">
            <v>1412.3902478</v>
          </cell>
          <cell r="R567">
            <v>1349.0868803400001</v>
          </cell>
          <cell r="U567">
            <v>11</v>
          </cell>
          <cell r="V567" t="str">
            <v>Crowchild Phase 3</v>
          </cell>
          <cell r="W567" t="str">
            <v>Approved</v>
          </cell>
          <cell r="X567" t="str">
            <v>Area Structure Plan</v>
          </cell>
          <cell r="Y567" t="str">
            <v>Crowchild Phase 3 Policy Statement And Area Structure Plan, 10P79 Office Consolidation</v>
          </cell>
        </row>
        <row r="568">
          <cell r="B568">
            <v>3018</v>
          </cell>
          <cell r="C568">
            <v>0</v>
          </cell>
          <cell r="D568">
            <v>0</v>
          </cell>
          <cell r="E568">
            <v>0</v>
          </cell>
          <cell r="F568">
            <v>0</v>
          </cell>
          <cell r="G568">
            <v>0</v>
          </cell>
          <cell r="H568" t="str">
            <v>Calgary</v>
          </cell>
          <cell r="I568" t="str">
            <v>City</v>
          </cell>
          <cell r="J568">
            <v>1697</v>
          </cell>
          <cell r="K568">
            <v>1728.2010966299999</v>
          </cell>
          <cell r="L568">
            <v>1739.3352043699999</v>
          </cell>
          <cell r="M568">
            <v>1740.6328673600001</v>
          </cell>
          <cell r="N568">
            <v>1729.31761366</v>
          </cell>
          <cell r="O568">
            <v>1660.86589486</v>
          </cell>
          <cell r="P568">
            <v>1538.84060077</v>
          </cell>
          <cell r="Q568">
            <v>1423.2419445200001</v>
          </cell>
          <cell r="R568">
            <v>1359.4522033999999</v>
          </cell>
          <cell r="U568">
            <v>11</v>
          </cell>
          <cell r="V568" t="str">
            <v>Crowchild Phase 3</v>
          </cell>
          <cell r="W568" t="str">
            <v>Approved</v>
          </cell>
          <cell r="X568" t="str">
            <v>Area Structure Plan</v>
          </cell>
          <cell r="Y568" t="str">
            <v>Crowchild Phase 3 Policy Statement And Area Structure Plan, 10P79 Office Consolidation</v>
          </cell>
        </row>
        <row r="569">
          <cell r="B569">
            <v>3019</v>
          </cell>
          <cell r="C569">
            <v>0</v>
          </cell>
          <cell r="D569">
            <v>0</v>
          </cell>
          <cell r="E569">
            <v>0</v>
          </cell>
          <cell r="F569">
            <v>0</v>
          </cell>
          <cell r="G569">
            <v>0</v>
          </cell>
          <cell r="H569" t="str">
            <v>Calgary</v>
          </cell>
          <cell r="I569" t="str">
            <v>City</v>
          </cell>
          <cell r="J569">
            <v>1405.0000000099999</v>
          </cell>
          <cell r="K569">
            <v>1422.0915768699999</v>
          </cell>
          <cell r="L569">
            <v>1431.25354365</v>
          </cell>
          <cell r="M569">
            <v>1432.3213567400001</v>
          </cell>
          <cell r="N569">
            <v>1423.01032977</v>
          </cell>
          <cell r="O569">
            <v>1366.6831967600001</v>
          </cell>
          <cell r="P569">
            <v>1266.2717671</v>
          </cell>
          <cell r="Q569">
            <v>1171.1486501100001</v>
          </cell>
          <cell r="R569">
            <v>1118.657737</v>
          </cell>
          <cell r="U569">
            <v>11</v>
          </cell>
          <cell r="V569" t="str">
            <v>Crowchild Phase 3</v>
          </cell>
          <cell r="W569" t="str">
            <v>Approved</v>
          </cell>
          <cell r="X569" t="str">
            <v>Area Structure Plan</v>
          </cell>
          <cell r="Y569" t="str">
            <v>Crowchild Phase 3 Policy Statement And Area Structure Plan, 10P79 Office Consolidation</v>
          </cell>
        </row>
        <row r="570">
          <cell r="B570">
            <v>3028</v>
          </cell>
          <cell r="C570">
            <v>0</v>
          </cell>
          <cell r="D570">
            <v>0</v>
          </cell>
          <cell r="E570">
            <v>0</v>
          </cell>
          <cell r="F570">
            <v>0</v>
          </cell>
          <cell r="G570">
            <v>0</v>
          </cell>
          <cell r="H570" t="str">
            <v>Calgary</v>
          </cell>
          <cell r="I570" t="str">
            <v>City</v>
          </cell>
          <cell r="J570">
            <v>2380.9999999400002</v>
          </cell>
          <cell r="K570">
            <v>2365.7603280399999</v>
          </cell>
          <cell r="L570">
            <v>2381.0019746900002</v>
          </cell>
          <cell r="M570">
            <v>2382.7783650199999</v>
          </cell>
          <cell r="N570">
            <v>2367.28874498</v>
          </cell>
          <cell r="O570">
            <v>2273.58416326</v>
          </cell>
          <cell r="P570">
            <v>2106.54191309</v>
          </cell>
          <cell r="Q570">
            <v>1948.2971838799999</v>
          </cell>
          <cell r="R570">
            <v>1860.9744535</v>
          </cell>
          <cell r="U570">
            <v>11</v>
          </cell>
          <cell r="V570" t="str">
            <v>Crowchild Phase 3</v>
          </cell>
          <cell r="W570" t="str">
            <v>Approved</v>
          </cell>
          <cell r="X570" t="str">
            <v>Area Structure Plan</v>
          </cell>
          <cell r="Y570" t="str">
            <v>Crowchild Phase 3 Policy Statement And Area Structure Plan, 10P79 Office Consolidation</v>
          </cell>
        </row>
        <row r="571">
          <cell r="B571">
            <v>3029</v>
          </cell>
          <cell r="C571">
            <v>0</v>
          </cell>
          <cell r="D571">
            <v>0</v>
          </cell>
          <cell r="E571">
            <v>0</v>
          </cell>
          <cell r="F571">
            <v>0</v>
          </cell>
          <cell r="G571">
            <v>0</v>
          </cell>
          <cell r="H571" t="str">
            <v>Calgary</v>
          </cell>
          <cell r="I571" t="str">
            <v>City</v>
          </cell>
          <cell r="J571">
            <v>1139</v>
          </cell>
          <cell r="K571">
            <v>1151.4583261</v>
          </cell>
          <cell r="L571">
            <v>1158.8767112200001</v>
          </cell>
          <cell r="M571">
            <v>1159.74131257</v>
          </cell>
          <cell r="N571">
            <v>1152.2022344500001</v>
          </cell>
          <cell r="O571">
            <v>1106.59452001</v>
          </cell>
          <cell r="P571">
            <v>1025.2920364300001</v>
          </cell>
          <cell r="Q571">
            <v>948.27146544499999</v>
          </cell>
          <cell r="R571">
            <v>905.76991350599997</v>
          </cell>
          <cell r="U571">
            <v>11</v>
          </cell>
          <cell r="V571" t="str">
            <v>Crowchild Phase 3</v>
          </cell>
          <cell r="W571" t="str">
            <v>Approved</v>
          </cell>
          <cell r="X571" t="str">
            <v>Area Structure Plan</v>
          </cell>
          <cell r="Y571" t="str">
            <v>Crowchild Phase 3 Policy Statement And Area Structure Plan, 10P79 Office Consolidation</v>
          </cell>
        </row>
        <row r="572">
          <cell r="B572">
            <v>3030</v>
          </cell>
          <cell r="C572">
            <v>0</v>
          </cell>
          <cell r="D572">
            <v>0</v>
          </cell>
          <cell r="E572">
            <v>0</v>
          </cell>
          <cell r="F572">
            <v>0</v>
          </cell>
          <cell r="G572">
            <v>0</v>
          </cell>
          <cell r="H572" t="str">
            <v>Calgary</v>
          </cell>
          <cell r="I572" t="str">
            <v>City</v>
          </cell>
          <cell r="J572">
            <v>0</v>
          </cell>
          <cell r="K572">
            <v>0</v>
          </cell>
          <cell r="L572">
            <v>0</v>
          </cell>
          <cell r="M572">
            <v>0</v>
          </cell>
          <cell r="N572">
            <v>0</v>
          </cell>
          <cell r="O572">
            <v>0</v>
          </cell>
          <cell r="P572">
            <v>0</v>
          </cell>
          <cell r="Q572">
            <v>0</v>
          </cell>
          <cell r="R572">
            <v>0</v>
          </cell>
          <cell r="U572">
            <v>11</v>
          </cell>
          <cell r="V572" t="str">
            <v>Crowchild Phase 3</v>
          </cell>
          <cell r="W572" t="str">
            <v>Approved</v>
          </cell>
          <cell r="X572" t="str">
            <v>Area Structure Plan</v>
          </cell>
          <cell r="Y572" t="str">
            <v>Crowchild Phase 3 Policy Statement And Area Structure Plan, 10P79 Office Consolidation</v>
          </cell>
        </row>
        <row r="573">
          <cell r="B573">
            <v>3031</v>
          </cell>
          <cell r="C573">
            <v>0</v>
          </cell>
          <cell r="D573">
            <v>0</v>
          </cell>
          <cell r="E573">
            <v>0</v>
          </cell>
          <cell r="F573">
            <v>0</v>
          </cell>
          <cell r="G573">
            <v>0</v>
          </cell>
          <cell r="H573" t="str">
            <v>Calgary</v>
          </cell>
          <cell r="I573" t="str">
            <v>City</v>
          </cell>
          <cell r="J573">
            <v>2210</v>
          </cell>
          <cell r="K573">
            <v>2251.2226601799998</v>
          </cell>
          <cell r="L573">
            <v>2265.7263865999998</v>
          </cell>
          <cell r="M573">
            <v>2267.4167736300001</v>
          </cell>
          <cell r="N573">
            <v>2252.6770797099998</v>
          </cell>
          <cell r="O573">
            <v>2163.5091811500001</v>
          </cell>
          <cell r="P573">
            <v>2004.55423804</v>
          </cell>
          <cell r="Q573">
            <v>1853.9708862099999</v>
          </cell>
          <cell r="R573">
            <v>1770.8758630100001</v>
          </cell>
          <cell r="U573">
            <v>11</v>
          </cell>
          <cell r="V573" t="str">
            <v>Crowchild Phase 3</v>
          </cell>
          <cell r="W573" t="str">
            <v>Approved</v>
          </cell>
          <cell r="X573" t="str">
            <v>Area Structure Plan</v>
          </cell>
          <cell r="Y573" t="str">
            <v>Crowchild Phase 3 Policy Statement And Area Structure Plan, 10P79 Office Consolidation</v>
          </cell>
        </row>
        <row r="574">
          <cell r="B574">
            <v>3032</v>
          </cell>
          <cell r="C574">
            <v>0</v>
          </cell>
          <cell r="D574">
            <v>0</v>
          </cell>
          <cell r="E574">
            <v>0</v>
          </cell>
          <cell r="F574">
            <v>0</v>
          </cell>
          <cell r="G574">
            <v>0</v>
          </cell>
          <cell r="H574" t="str">
            <v>Calgary</v>
          </cell>
          <cell r="I574" t="str">
            <v>City</v>
          </cell>
          <cell r="J574">
            <v>3131.00000004</v>
          </cell>
          <cell r="K574">
            <v>3087.44899691</v>
          </cell>
          <cell r="L574">
            <v>3107.3401945000001</v>
          </cell>
          <cell r="M574">
            <v>3109.6584827000001</v>
          </cell>
          <cell r="N574">
            <v>3089.44366575</v>
          </cell>
          <cell r="O574">
            <v>2967.1539671800001</v>
          </cell>
          <cell r="P574">
            <v>2749.15452641</v>
          </cell>
          <cell r="Q574">
            <v>2542.6363406199998</v>
          </cell>
          <cell r="R574">
            <v>2428.6753136399998</v>
          </cell>
          <cell r="U574">
            <v>11</v>
          </cell>
          <cell r="V574" t="str">
            <v>Crowchild Phase 3</v>
          </cell>
          <cell r="W574" t="str">
            <v>Approved</v>
          </cell>
          <cell r="X574" t="str">
            <v>Area Structure Plan</v>
          </cell>
          <cell r="Y574" t="str">
            <v>Crowchild Phase 3 Policy Statement And Area Structure Plan, 10P79 Office Consolidation</v>
          </cell>
        </row>
        <row r="575">
          <cell r="B575">
            <v>3033</v>
          </cell>
          <cell r="C575">
            <v>0</v>
          </cell>
          <cell r="D575">
            <v>0</v>
          </cell>
          <cell r="E575">
            <v>0</v>
          </cell>
          <cell r="F575">
            <v>0</v>
          </cell>
          <cell r="G575">
            <v>0</v>
          </cell>
          <cell r="H575" t="str">
            <v>Calgary</v>
          </cell>
          <cell r="I575" t="str">
            <v>City</v>
          </cell>
          <cell r="J575">
            <v>3185.9999999299998</v>
          </cell>
          <cell r="K575">
            <v>3254.6942646299999</v>
          </cell>
          <cell r="L575">
            <v>3275.6629568499998</v>
          </cell>
          <cell r="M575">
            <v>3278.1068255499999</v>
          </cell>
          <cell r="N575">
            <v>3256.7969841499998</v>
          </cell>
          <cell r="O575">
            <v>3127.8829258000001</v>
          </cell>
          <cell r="P575">
            <v>2898.0745858199998</v>
          </cell>
          <cell r="Q575">
            <v>2680.3694332700002</v>
          </cell>
          <cell r="R575">
            <v>2560.2352054399998</v>
          </cell>
          <cell r="U575">
            <v>11</v>
          </cell>
          <cell r="V575" t="str">
            <v>Crowchild Phase 3</v>
          </cell>
          <cell r="W575" t="str">
            <v>Approved</v>
          </cell>
          <cell r="X575" t="str">
            <v>Area Structure Plan</v>
          </cell>
          <cell r="Y575" t="str">
            <v>Crowchild Phase 3 Policy Statement And Area Structure Plan, 10P79 Office Consolidation</v>
          </cell>
        </row>
        <row r="576">
          <cell r="B576">
            <v>3034</v>
          </cell>
          <cell r="C576">
            <v>0</v>
          </cell>
          <cell r="D576">
            <v>0</v>
          </cell>
          <cell r="E576">
            <v>0</v>
          </cell>
          <cell r="F576">
            <v>0</v>
          </cell>
          <cell r="G576">
            <v>0</v>
          </cell>
          <cell r="H576" t="str">
            <v>Calgary</v>
          </cell>
          <cell r="I576" t="str">
            <v>City</v>
          </cell>
          <cell r="J576">
            <v>2361.9999999500001</v>
          </cell>
          <cell r="K576">
            <v>2419.4815350200001</v>
          </cell>
          <cell r="L576">
            <v>2435.0692857399999</v>
          </cell>
          <cell r="M576">
            <v>2436.8860138499999</v>
          </cell>
          <cell r="N576">
            <v>2421.04465858</v>
          </cell>
          <cell r="O576">
            <v>2325.21225194</v>
          </cell>
          <cell r="P576">
            <v>2154.3768399400001</v>
          </cell>
          <cell r="Q576">
            <v>1992.5387212600001</v>
          </cell>
          <cell r="R576">
            <v>1903.2330839199999</v>
          </cell>
          <cell r="U576">
            <v>11</v>
          </cell>
          <cell r="V576" t="str">
            <v>Crowchild Phase 3</v>
          </cell>
          <cell r="W576" t="str">
            <v>Approved</v>
          </cell>
          <cell r="X576" t="str">
            <v>Area Structure Plan</v>
          </cell>
          <cell r="Y576" t="str">
            <v>Crowchild Phase 3 Policy Statement And Area Structure Plan, 10P79 Office Consolidation</v>
          </cell>
        </row>
        <row r="577">
          <cell r="B577">
            <v>3035</v>
          </cell>
          <cell r="C577">
            <v>0</v>
          </cell>
          <cell r="D577">
            <v>0</v>
          </cell>
          <cell r="E577">
            <v>0</v>
          </cell>
          <cell r="F577">
            <v>0</v>
          </cell>
          <cell r="G577">
            <v>0</v>
          </cell>
          <cell r="H577" t="str">
            <v>Calgary</v>
          </cell>
          <cell r="I577" t="str">
            <v>City</v>
          </cell>
          <cell r="J577">
            <v>1033</v>
          </cell>
          <cell r="K577">
            <v>1074.4241419299999</v>
          </cell>
          <cell r="L577">
            <v>1081.3462264100001</v>
          </cell>
          <cell r="M577">
            <v>1082.1529846799999</v>
          </cell>
          <cell r="N577">
            <v>1075.1182816800001</v>
          </cell>
          <cell r="O577">
            <v>1032.56178841</v>
          </cell>
          <cell r="P577">
            <v>956.69855615699998</v>
          </cell>
          <cell r="Q577">
            <v>884.83077033200004</v>
          </cell>
          <cell r="R577">
            <v>845.17263250999997</v>
          </cell>
          <cell r="U577">
            <v>11</v>
          </cell>
          <cell r="V577" t="str">
            <v>Crowchild Phase 3</v>
          </cell>
          <cell r="W577" t="str">
            <v>Approved</v>
          </cell>
          <cell r="X577" t="str">
            <v>Area Structure Plan</v>
          </cell>
          <cell r="Y577" t="str">
            <v>Crowchild Phase 3 Policy Statement And Area Structure Plan, 10P79 Office Consolidation</v>
          </cell>
        </row>
        <row r="578">
          <cell r="B578">
            <v>3106</v>
          </cell>
          <cell r="C578">
            <v>0</v>
          </cell>
          <cell r="D578">
            <v>0</v>
          </cell>
          <cell r="E578">
            <v>0</v>
          </cell>
          <cell r="F578">
            <v>0</v>
          </cell>
          <cell r="G578">
            <v>0</v>
          </cell>
          <cell r="H578" t="str">
            <v>Calgary</v>
          </cell>
          <cell r="I578" t="str">
            <v>City</v>
          </cell>
          <cell r="J578">
            <v>2560.0000000199998</v>
          </cell>
          <cell r="K578">
            <v>2574.5635104399998</v>
          </cell>
          <cell r="L578">
            <v>2591.1503924799999</v>
          </cell>
          <cell r="M578">
            <v>2593.0835680300002</v>
          </cell>
          <cell r="N578">
            <v>2576.2268265900002</v>
          </cell>
          <cell r="O578">
            <v>2474.25183212</v>
          </cell>
          <cell r="P578">
            <v>2292.4663500299998</v>
          </cell>
          <cell r="Q578">
            <v>2120.2548622300001</v>
          </cell>
          <cell r="R578">
            <v>2025.2249841299999</v>
          </cell>
          <cell r="U578">
            <v>11</v>
          </cell>
          <cell r="V578" t="str">
            <v>Crowchild Phase 3</v>
          </cell>
          <cell r="W578" t="str">
            <v>Approved</v>
          </cell>
          <cell r="X578" t="str">
            <v>Area Structure Plan</v>
          </cell>
          <cell r="Y578" t="str">
            <v>Crowchild Phase 3 Policy Statement And Area Structure Plan, 10P79 Office Consolidation</v>
          </cell>
        </row>
        <row r="579">
          <cell r="B579">
            <v>3107</v>
          </cell>
          <cell r="C579">
            <v>0</v>
          </cell>
          <cell r="D579">
            <v>0</v>
          </cell>
          <cell r="E579">
            <v>0</v>
          </cell>
          <cell r="F579">
            <v>0</v>
          </cell>
          <cell r="G579">
            <v>0</v>
          </cell>
          <cell r="H579" t="str">
            <v>Calgary</v>
          </cell>
          <cell r="I579" t="str">
            <v>City</v>
          </cell>
          <cell r="J579">
            <v>2051.0000000099999</v>
          </cell>
          <cell r="K579">
            <v>2101.20872345</v>
          </cell>
          <cell r="L579">
            <v>2114.7459701399998</v>
          </cell>
          <cell r="M579">
            <v>2116.3237153499999</v>
          </cell>
          <cell r="N579">
            <v>2102.5662250700002</v>
          </cell>
          <cell r="O579">
            <v>2019.3401758499999</v>
          </cell>
          <cell r="P579">
            <v>1870.9774570300001</v>
          </cell>
          <cell r="Q579">
            <v>1730.4284747700001</v>
          </cell>
          <cell r="R579">
            <v>1652.8706252500001</v>
          </cell>
          <cell r="U579">
            <v>11</v>
          </cell>
          <cell r="V579" t="str">
            <v>Crowchild Phase 3</v>
          </cell>
          <cell r="W579" t="str">
            <v>Approved</v>
          </cell>
          <cell r="X579" t="str">
            <v>Area Structure Plan</v>
          </cell>
          <cell r="Y579" t="str">
            <v>Crowchild Phase 3 Policy Statement And Area Structure Plan, 10P79 Office Consolidation</v>
          </cell>
        </row>
        <row r="580">
          <cell r="B580">
            <v>3108</v>
          </cell>
          <cell r="C580">
            <v>0</v>
          </cell>
          <cell r="D580">
            <v>0</v>
          </cell>
          <cell r="E580">
            <v>0</v>
          </cell>
          <cell r="F580">
            <v>0</v>
          </cell>
          <cell r="G580">
            <v>0</v>
          </cell>
          <cell r="H580" t="str">
            <v>Calgary</v>
          </cell>
          <cell r="I580" t="str">
            <v>City</v>
          </cell>
          <cell r="J580">
            <v>1293.0000000299999</v>
          </cell>
          <cell r="K580">
            <v>1308.5675164500001</v>
          </cell>
          <cell r="L580">
            <v>1316.99809297</v>
          </cell>
          <cell r="M580">
            <v>1317.9806635299999</v>
          </cell>
          <cell r="N580">
            <v>1309.41292593</v>
          </cell>
          <cell r="O580">
            <v>1257.5823281600001</v>
          </cell>
          <cell r="P580">
            <v>1165.1866360399999</v>
          </cell>
          <cell r="Q580">
            <v>1077.6570964499999</v>
          </cell>
          <cell r="R580">
            <v>1029.35647741</v>
          </cell>
          <cell r="U580">
            <v>11</v>
          </cell>
          <cell r="V580" t="str">
            <v>Crowchild Phase 3</v>
          </cell>
          <cell r="W580" t="str">
            <v>Approved</v>
          </cell>
          <cell r="X580" t="str">
            <v>Area Structure Plan</v>
          </cell>
          <cell r="Y580" t="str">
            <v>Crowchild Phase 3 Policy Statement And Area Structure Plan, 10P79 Office Consolidation</v>
          </cell>
        </row>
        <row r="581">
          <cell r="B581">
            <v>3109</v>
          </cell>
          <cell r="C581">
            <v>0</v>
          </cell>
          <cell r="D581">
            <v>0</v>
          </cell>
          <cell r="E581">
            <v>0</v>
          </cell>
          <cell r="F581">
            <v>0</v>
          </cell>
          <cell r="G581">
            <v>0</v>
          </cell>
          <cell r="H581" t="str">
            <v>Calgary</v>
          </cell>
          <cell r="I581" t="str">
            <v>City</v>
          </cell>
          <cell r="J581">
            <v>3075.0000000800001</v>
          </cell>
          <cell r="K581">
            <v>3069.2040588599998</v>
          </cell>
          <cell r="L581">
            <v>3088.9777117899998</v>
          </cell>
          <cell r="M581">
            <v>3091.28230042</v>
          </cell>
          <cell r="N581">
            <v>3071.1869407999998</v>
          </cell>
          <cell r="O581">
            <v>2949.6199000800002</v>
          </cell>
          <cell r="P581">
            <v>2732.9087031099998</v>
          </cell>
          <cell r="Q581">
            <v>2527.6109136199998</v>
          </cell>
          <cell r="R581">
            <v>2414.3233267400001</v>
          </cell>
          <cell r="U581">
            <v>11</v>
          </cell>
          <cell r="V581" t="str">
            <v>Crowchild Phase 3</v>
          </cell>
          <cell r="W581" t="str">
            <v>Approved</v>
          </cell>
          <cell r="X581" t="str">
            <v>Area Structure Plan</v>
          </cell>
          <cell r="Y581" t="str">
            <v>Crowchild Phase 3 Policy Statement And Area Structure Plan, 10P79 Office Consolidation</v>
          </cell>
        </row>
        <row r="582">
          <cell r="B582">
            <v>3110</v>
          </cell>
          <cell r="C582">
            <v>0</v>
          </cell>
          <cell r="D582">
            <v>0</v>
          </cell>
          <cell r="E582">
            <v>0</v>
          </cell>
          <cell r="F582">
            <v>0</v>
          </cell>
          <cell r="G582">
            <v>0</v>
          </cell>
          <cell r="H582" t="str">
            <v>Calgary</v>
          </cell>
          <cell r="I582" t="str">
            <v>City</v>
          </cell>
          <cell r="J582">
            <v>1735.9999999500001</v>
          </cell>
          <cell r="K582">
            <v>1749.4868577499999</v>
          </cell>
          <cell r="L582">
            <v>1760.7581010399999</v>
          </cell>
          <cell r="M582">
            <v>1762.0717469900001</v>
          </cell>
          <cell r="N582">
            <v>1750.6171265800001</v>
          </cell>
          <cell r="O582">
            <v>1681.3223074299999</v>
          </cell>
          <cell r="P582">
            <v>1557.7940624</v>
          </cell>
          <cell r="Q582">
            <v>1440.77161045</v>
          </cell>
          <cell r="R582">
            <v>1376.1961894900001</v>
          </cell>
          <cell r="U582">
            <v>11</v>
          </cell>
          <cell r="V582" t="str">
            <v>Crowchild Phase 3</v>
          </cell>
          <cell r="W582" t="str">
            <v>Approved</v>
          </cell>
          <cell r="X582" t="str">
            <v>Area Structure Plan</v>
          </cell>
          <cell r="Y582" t="str">
            <v>Crowchild Phase 3 Policy Statement And Area Structure Plan, 10P79 Office Consolidation</v>
          </cell>
        </row>
        <row r="583">
          <cell r="B583">
            <v>413</v>
          </cell>
          <cell r="C583">
            <v>0</v>
          </cell>
          <cell r="D583">
            <v>0</v>
          </cell>
          <cell r="E583">
            <v>0</v>
          </cell>
          <cell r="F583">
            <v>0</v>
          </cell>
          <cell r="G583">
            <v>0</v>
          </cell>
          <cell r="H583" t="str">
            <v>Calgary</v>
          </cell>
          <cell r="I583" t="str">
            <v>City</v>
          </cell>
          <cell r="J583">
            <v>3184.0000000099999</v>
          </cell>
          <cell r="K583">
            <v>3304.2212568800001</v>
          </cell>
          <cell r="L583">
            <v>3436.4307209899998</v>
          </cell>
          <cell r="M583">
            <v>3532.6759740799998</v>
          </cell>
          <cell r="N583">
            <v>3587.5529213300001</v>
          </cell>
          <cell r="O583">
            <v>3721.9157516199998</v>
          </cell>
          <cell r="P583">
            <v>3842.6397446000001</v>
          </cell>
          <cell r="Q583">
            <v>3733.75606625</v>
          </cell>
          <cell r="R583">
            <v>3599.8613914100001</v>
          </cell>
          <cell r="U583">
            <v>12</v>
          </cell>
          <cell r="V583" t="str">
            <v>C.F.B. East</v>
          </cell>
          <cell r="W583" t="str">
            <v>Approved</v>
          </cell>
          <cell r="X583" t="str">
            <v>Community Plan</v>
          </cell>
          <cell r="Y583" t="str">
            <v>CFB East Community Plan</v>
          </cell>
        </row>
        <row r="584">
          <cell r="B584">
            <v>1414</v>
          </cell>
          <cell r="C584">
            <v>0</v>
          </cell>
          <cell r="D584">
            <v>0</v>
          </cell>
          <cell r="E584">
            <v>0</v>
          </cell>
          <cell r="F584">
            <v>0</v>
          </cell>
          <cell r="G584">
            <v>0</v>
          </cell>
          <cell r="H584" t="str">
            <v>Calgary</v>
          </cell>
          <cell r="I584" t="str">
            <v>City</v>
          </cell>
          <cell r="J584">
            <v>2032.9999999700001</v>
          </cell>
          <cell r="K584">
            <v>2018</v>
          </cell>
          <cell r="L584">
            <v>2018</v>
          </cell>
          <cell r="M584">
            <v>2018</v>
          </cell>
          <cell r="N584">
            <v>2018</v>
          </cell>
          <cell r="O584">
            <v>2018</v>
          </cell>
          <cell r="P584">
            <v>2018</v>
          </cell>
          <cell r="Q584">
            <v>2018</v>
          </cell>
          <cell r="R584">
            <v>2018</v>
          </cell>
          <cell r="U584">
            <v>13</v>
          </cell>
          <cell r="V584" t="str">
            <v>East McKenzie</v>
          </cell>
          <cell r="W584" t="str">
            <v>Approved</v>
          </cell>
          <cell r="X584" t="str">
            <v>Area Structure Plan</v>
          </cell>
          <cell r="Y584" t="str">
            <v>SEE Mckenzie Lake Area Structure Plan, 3P92</v>
          </cell>
        </row>
        <row r="585">
          <cell r="B585">
            <v>1415</v>
          </cell>
          <cell r="C585">
            <v>0</v>
          </cell>
          <cell r="D585">
            <v>0</v>
          </cell>
          <cell r="E585">
            <v>0</v>
          </cell>
          <cell r="F585">
            <v>0</v>
          </cell>
          <cell r="G585">
            <v>0</v>
          </cell>
          <cell r="H585" t="str">
            <v>Calgary</v>
          </cell>
          <cell r="I585" t="str">
            <v>City</v>
          </cell>
          <cell r="J585">
            <v>728.99999999800002</v>
          </cell>
          <cell r="K585">
            <v>742</v>
          </cell>
          <cell r="L585">
            <v>742</v>
          </cell>
          <cell r="M585">
            <v>742</v>
          </cell>
          <cell r="N585">
            <v>742</v>
          </cell>
          <cell r="O585">
            <v>742</v>
          </cell>
          <cell r="P585">
            <v>742</v>
          </cell>
          <cell r="Q585">
            <v>742</v>
          </cell>
          <cell r="R585">
            <v>742</v>
          </cell>
          <cell r="U585">
            <v>13</v>
          </cell>
          <cell r="V585" t="str">
            <v>East McKenzie</v>
          </cell>
          <cell r="W585" t="str">
            <v>Approved</v>
          </cell>
          <cell r="X585" t="str">
            <v>Area Structure Plan</v>
          </cell>
          <cell r="Y585" t="str">
            <v>SEE Mckenzie Lake Area Structure Plan, 3P92</v>
          </cell>
        </row>
        <row r="586">
          <cell r="B586">
            <v>1416</v>
          </cell>
          <cell r="C586">
            <v>0</v>
          </cell>
          <cell r="D586">
            <v>0</v>
          </cell>
          <cell r="E586">
            <v>0</v>
          </cell>
          <cell r="F586">
            <v>0</v>
          </cell>
          <cell r="G586">
            <v>0</v>
          </cell>
          <cell r="H586" t="str">
            <v>Calgary</v>
          </cell>
          <cell r="I586" t="str">
            <v>City</v>
          </cell>
          <cell r="J586">
            <v>2461.0000000099999</v>
          </cell>
          <cell r="K586">
            <v>2477</v>
          </cell>
          <cell r="L586">
            <v>2477</v>
          </cell>
          <cell r="M586">
            <v>2477</v>
          </cell>
          <cell r="N586">
            <v>2477</v>
          </cell>
          <cell r="O586">
            <v>2477</v>
          </cell>
          <cell r="P586">
            <v>2477</v>
          </cell>
          <cell r="Q586">
            <v>2477</v>
          </cell>
          <cell r="R586">
            <v>2477</v>
          </cell>
          <cell r="U586">
            <v>13</v>
          </cell>
          <cell r="V586" t="str">
            <v>East McKenzie</v>
          </cell>
          <cell r="W586" t="str">
            <v>Approved</v>
          </cell>
          <cell r="X586" t="str">
            <v>Area Structure Plan</v>
          </cell>
          <cell r="Y586" t="str">
            <v>SEE Mckenzie Lake Area Structure Plan, 3P92</v>
          </cell>
        </row>
        <row r="587">
          <cell r="B587">
            <v>1417</v>
          </cell>
          <cell r="C587">
            <v>0</v>
          </cell>
          <cell r="D587">
            <v>0</v>
          </cell>
          <cell r="E587">
            <v>0</v>
          </cell>
          <cell r="F587">
            <v>0</v>
          </cell>
          <cell r="G587">
            <v>0</v>
          </cell>
          <cell r="H587" t="str">
            <v>Calgary</v>
          </cell>
          <cell r="I587" t="str">
            <v>City</v>
          </cell>
          <cell r="J587">
            <v>945.00000003499997</v>
          </cell>
          <cell r="K587">
            <v>951</v>
          </cell>
          <cell r="L587">
            <v>951</v>
          </cell>
          <cell r="M587">
            <v>951</v>
          </cell>
          <cell r="N587">
            <v>951</v>
          </cell>
          <cell r="O587">
            <v>951</v>
          </cell>
          <cell r="P587">
            <v>951</v>
          </cell>
          <cell r="Q587">
            <v>951</v>
          </cell>
          <cell r="R587">
            <v>951</v>
          </cell>
          <cell r="U587">
            <v>13</v>
          </cell>
          <cell r="V587" t="str">
            <v>East McKenzie</v>
          </cell>
          <cell r="W587" t="str">
            <v>Approved</v>
          </cell>
          <cell r="X587" t="str">
            <v>Area Structure Plan</v>
          </cell>
          <cell r="Y587" t="str">
            <v>SEE Mckenzie Lake Area Structure Plan, 3P92</v>
          </cell>
        </row>
        <row r="588">
          <cell r="B588">
            <v>1418</v>
          </cell>
          <cell r="C588">
            <v>0</v>
          </cell>
          <cell r="D588">
            <v>0</v>
          </cell>
          <cell r="E588">
            <v>0</v>
          </cell>
          <cell r="F588">
            <v>0</v>
          </cell>
          <cell r="G588">
            <v>0</v>
          </cell>
          <cell r="H588" t="str">
            <v>Calgary</v>
          </cell>
          <cell r="I588" t="str">
            <v>City</v>
          </cell>
          <cell r="J588">
            <v>3067.0000000199998</v>
          </cell>
          <cell r="K588">
            <v>3092</v>
          </cell>
          <cell r="L588">
            <v>3092</v>
          </cell>
          <cell r="M588">
            <v>3092</v>
          </cell>
          <cell r="N588">
            <v>3092</v>
          </cell>
          <cell r="O588">
            <v>3092</v>
          </cell>
          <cell r="P588">
            <v>3092</v>
          </cell>
          <cell r="Q588">
            <v>3092</v>
          </cell>
          <cell r="R588">
            <v>3092</v>
          </cell>
          <cell r="U588">
            <v>13</v>
          </cell>
          <cell r="V588" t="str">
            <v>East McKenzie</v>
          </cell>
          <cell r="W588" t="str">
            <v>Approved</v>
          </cell>
          <cell r="X588" t="str">
            <v>Area Structure Plan</v>
          </cell>
          <cell r="Y588" t="str">
            <v>SEE Mckenzie Lake Area Structure Plan, 3P92</v>
          </cell>
        </row>
        <row r="589">
          <cell r="B589">
            <v>1419</v>
          </cell>
          <cell r="C589">
            <v>0</v>
          </cell>
          <cell r="D589">
            <v>0</v>
          </cell>
          <cell r="E589">
            <v>0</v>
          </cell>
          <cell r="F589">
            <v>0</v>
          </cell>
          <cell r="G589">
            <v>0</v>
          </cell>
          <cell r="H589" t="str">
            <v>Calgary</v>
          </cell>
          <cell r="I589" t="str">
            <v>City</v>
          </cell>
          <cell r="J589">
            <v>1642.0000000099999</v>
          </cell>
          <cell r="K589">
            <v>1671</v>
          </cell>
          <cell r="L589">
            <v>1671</v>
          </cell>
          <cell r="M589">
            <v>1671</v>
          </cell>
          <cell r="N589">
            <v>1671</v>
          </cell>
          <cell r="O589">
            <v>1671</v>
          </cell>
          <cell r="P589">
            <v>1671</v>
          </cell>
          <cell r="Q589">
            <v>1671</v>
          </cell>
          <cell r="R589">
            <v>1671</v>
          </cell>
          <cell r="U589">
            <v>13</v>
          </cell>
          <cell r="V589" t="str">
            <v>East McKenzie</v>
          </cell>
          <cell r="W589" t="str">
            <v>Approved</v>
          </cell>
          <cell r="X589" t="str">
            <v>Area Structure Plan</v>
          </cell>
          <cell r="Y589" t="str">
            <v>SEE Mckenzie Lake Area Structure Plan, 3P92</v>
          </cell>
        </row>
        <row r="590">
          <cell r="B590">
            <v>1420</v>
          </cell>
          <cell r="C590">
            <v>0</v>
          </cell>
          <cell r="D590">
            <v>0</v>
          </cell>
          <cell r="E590">
            <v>0</v>
          </cell>
          <cell r="F590">
            <v>0</v>
          </cell>
          <cell r="G590">
            <v>0</v>
          </cell>
          <cell r="H590" t="str">
            <v>Calgary</v>
          </cell>
          <cell r="I590" t="str">
            <v>City</v>
          </cell>
          <cell r="J590">
            <v>542.00000000600005</v>
          </cell>
          <cell r="K590">
            <v>565</v>
          </cell>
          <cell r="L590">
            <v>565</v>
          </cell>
          <cell r="M590">
            <v>565</v>
          </cell>
          <cell r="N590">
            <v>565</v>
          </cell>
          <cell r="O590">
            <v>565</v>
          </cell>
          <cell r="P590">
            <v>565</v>
          </cell>
          <cell r="Q590">
            <v>565</v>
          </cell>
          <cell r="R590">
            <v>565</v>
          </cell>
          <cell r="U590">
            <v>13</v>
          </cell>
          <cell r="V590" t="str">
            <v>East McKenzie</v>
          </cell>
          <cell r="W590" t="str">
            <v>Approved</v>
          </cell>
          <cell r="X590" t="str">
            <v>Area Structure Plan</v>
          </cell>
          <cell r="Y590" t="str">
            <v>SEE Mckenzie Lake Area Structure Plan, 3P92</v>
          </cell>
        </row>
        <row r="591">
          <cell r="B591">
            <v>1421</v>
          </cell>
          <cell r="C591" t="str">
            <v>Outside_levy_boundary</v>
          </cell>
          <cell r="D591">
            <v>0</v>
          </cell>
          <cell r="E591">
            <v>0</v>
          </cell>
          <cell r="F591">
            <v>0</v>
          </cell>
          <cell r="G591">
            <v>0</v>
          </cell>
          <cell r="H591" t="str">
            <v>Calgary</v>
          </cell>
          <cell r="I591" t="str">
            <v>City</v>
          </cell>
          <cell r="J591">
            <v>2551.0000000099999</v>
          </cell>
          <cell r="K591">
            <v>2614</v>
          </cell>
          <cell r="L591">
            <v>2614</v>
          </cell>
          <cell r="M591">
            <v>2614</v>
          </cell>
          <cell r="N591">
            <v>2614</v>
          </cell>
          <cell r="O591">
            <v>2614</v>
          </cell>
          <cell r="P591">
            <v>2614</v>
          </cell>
          <cell r="Q591">
            <v>2614</v>
          </cell>
          <cell r="R591">
            <v>2614</v>
          </cell>
          <cell r="U591">
            <v>13</v>
          </cell>
          <cell r="V591" t="str">
            <v>East McKenzie</v>
          </cell>
          <cell r="W591" t="str">
            <v>Approved</v>
          </cell>
          <cell r="X591" t="str">
            <v>Area Structure Plan</v>
          </cell>
          <cell r="Y591" t="str">
            <v>SEE Mckenzie Lake Area Structure Plan, 3P92</v>
          </cell>
        </row>
        <row r="592">
          <cell r="B592">
            <v>1422</v>
          </cell>
          <cell r="C592" t="str">
            <v>Outside_levy_boundary</v>
          </cell>
          <cell r="D592">
            <v>0</v>
          </cell>
          <cell r="E592">
            <v>0</v>
          </cell>
          <cell r="F592">
            <v>0</v>
          </cell>
          <cell r="G592">
            <v>0</v>
          </cell>
          <cell r="H592" t="str">
            <v>Calgary</v>
          </cell>
          <cell r="I592" t="str">
            <v>City</v>
          </cell>
          <cell r="J592">
            <v>1000.00000001</v>
          </cell>
          <cell r="K592">
            <v>1019</v>
          </cell>
          <cell r="L592">
            <v>1019</v>
          </cell>
          <cell r="M592">
            <v>1019</v>
          </cell>
          <cell r="N592">
            <v>1019</v>
          </cell>
          <cell r="O592">
            <v>1019</v>
          </cell>
          <cell r="P592">
            <v>1019</v>
          </cell>
          <cell r="Q592">
            <v>1019</v>
          </cell>
          <cell r="R592">
            <v>1019</v>
          </cell>
          <cell r="U592">
            <v>13</v>
          </cell>
          <cell r="V592" t="str">
            <v>East McKenzie</v>
          </cell>
          <cell r="W592" t="str">
            <v>Approved</v>
          </cell>
          <cell r="X592" t="str">
            <v>Area Structure Plan</v>
          </cell>
          <cell r="Y592" t="str">
            <v>SEE Mckenzie Lake Area Structure Plan, 3P92</v>
          </cell>
        </row>
        <row r="593">
          <cell r="B593">
            <v>1423</v>
          </cell>
          <cell r="C593" t="str">
            <v>Outside_levy_boundary</v>
          </cell>
          <cell r="D593">
            <v>0</v>
          </cell>
          <cell r="E593">
            <v>0</v>
          </cell>
          <cell r="F593">
            <v>0</v>
          </cell>
          <cell r="G593">
            <v>0</v>
          </cell>
          <cell r="H593" t="str">
            <v>Calgary</v>
          </cell>
          <cell r="I593" t="str">
            <v>City</v>
          </cell>
          <cell r="J593">
            <v>2600.0000000099999</v>
          </cell>
          <cell r="K593">
            <v>2608</v>
          </cell>
          <cell r="L593">
            <v>2608</v>
          </cell>
          <cell r="M593">
            <v>2608</v>
          </cell>
          <cell r="N593">
            <v>2608</v>
          </cell>
          <cell r="O593">
            <v>2608</v>
          </cell>
          <cell r="P593">
            <v>2608</v>
          </cell>
          <cell r="Q593">
            <v>2608</v>
          </cell>
          <cell r="R593">
            <v>2608</v>
          </cell>
          <cell r="U593">
            <v>13</v>
          </cell>
          <cell r="V593" t="str">
            <v>East McKenzie</v>
          </cell>
          <cell r="W593" t="str">
            <v>Approved</v>
          </cell>
          <cell r="X593" t="str">
            <v>Area Structure Plan</v>
          </cell>
          <cell r="Y593" t="str">
            <v>SEE Mckenzie Lake Area Structure Plan, 3P92</v>
          </cell>
        </row>
        <row r="594">
          <cell r="B594">
            <v>1424</v>
          </cell>
          <cell r="C594" t="str">
            <v>Outside_levy_boundary</v>
          </cell>
          <cell r="D594">
            <v>0</v>
          </cell>
          <cell r="E594">
            <v>0</v>
          </cell>
          <cell r="F594">
            <v>0</v>
          </cell>
          <cell r="G594">
            <v>0</v>
          </cell>
          <cell r="H594" t="str">
            <v>Calgary</v>
          </cell>
          <cell r="I594" t="str">
            <v>City</v>
          </cell>
          <cell r="J594">
            <v>2017.9999999700001</v>
          </cell>
          <cell r="K594">
            <v>1995</v>
          </cell>
          <cell r="L594">
            <v>1995</v>
          </cell>
          <cell r="M594">
            <v>1995</v>
          </cell>
          <cell r="N594">
            <v>1995</v>
          </cell>
          <cell r="O594">
            <v>1995</v>
          </cell>
          <cell r="P594">
            <v>1995</v>
          </cell>
          <cell r="Q594">
            <v>1995</v>
          </cell>
          <cell r="R594">
            <v>1995</v>
          </cell>
          <cell r="U594">
            <v>13</v>
          </cell>
          <cell r="V594" t="str">
            <v>East McKenzie</v>
          </cell>
          <cell r="W594" t="str">
            <v>Approved</v>
          </cell>
          <cell r="X594" t="str">
            <v>Area Structure Plan</v>
          </cell>
          <cell r="Y594" t="str">
            <v>SEE Mckenzie Lake Area Structure Plan, 3P92</v>
          </cell>
        </row>
        <row r="595">
          <cell r="B595">
            <v>1425</v>
          </cell>
          <cell r="C595" t="str">
            <v>Outside_levy_boundary</v>
          </cell>
          <cell r="D595">
            <v>0</v>
          </cell>
          <cell r="E595">
            <v>0</v>
          </cell>
          <cell r="F595">
            <v>0</v>
          </cell>
          <cell r="G595">
            <v>0</v>
          </cell>
          <cell r="H595" t="str">
            <v>Calgary</v>
          </cell>
          <cell r="I595" t="str">
            <v>City</v>
          </cell>
          <cell r="J595">
            <v>2213.9999999699999</v>
          </cell>
          <cell r="K595">
            <v>2221</v>
          </cell>
          <cell r="L595">
            <v>2221</v>
          </cell>
          <cell r="M595">
            <v>2221</v>
          </cell>
          <cell r="N595">
            <v>2221</v>
          </cell>
          <cell r="O595">
            <v>2221</v>
          </cell>
          <cell r="P595">
            <v>2221</v>
          </cell>
          <cell r="Q595">
            <v>2221</v>
          </cell>
          <cell r="R595">
            <v>2221</v>
          </cell>
          <cell r="U595">
            <v>13</v>
          </cell>
          <cell r="V595" t="str">
            <v>East McKenzie</v>
          </cell>
          <cell r="W595" t="str">
            <v>Approved</v>
          </cell>
          <cell r="X595" t="str">
            <v>Area Structure Plan</v>
          </cell>
          <cell r="Y595" t="str">
            <v>SEE Mckenzie Lake Area Structure Plan, 3P92</v>
          </cell>
        </row>
        <row r="596">
          <cell r="B596">
            <v>1426</v>
          </cell>
          <cell r="C596" t="str">
            <v>Outside_levy_boundary</v>
          </cell>
          <cell r="D596">
            <v>0</v>
          </cell>
          <cell r="E596">
            <v>0</v>
          </cell>
          <cell r="F596">
            <v>0</v>
          </cell>
          <cell r="G596">
            <v>0</v>
          </cell>
          <cell r="H596" t="str">
            <v>Calgary</v>
          </cell>
          <cell r="I596" t="str">
            <v>City</v>
          </cell>
          <cell r="J596">
            <v>4242.0000000099999</v>
          </cell>
          <cell r="K596">
            <v>4352.1480000000001</v>
          </cell>
          <cell r="L596">
            <v>4352.1480000000001</v>
          </cell>
          <cell r="M596">
            <v>4352.1480000000001</v>
          </cell>
          <cell r="N596">
            <v>4352.1480000000001</v>
          </cell>
          <cell r="O596">
            <v>4352.1480000000001</v>
          </cell>
          <cell r="P596">
            <v>4352.1480000000001</v>
          </cell>
          <cell r="Q596">
            <v>4352.1480000000001</v>
          </cell>
          <cell r="R596">
            <v>4352.1480000000001</v>
          </cell>
          <cell r="U596">
            <v>13</v>
          </cell>
          <cell r="V596" t="str">
            <v>East McKenzie</v>
          </cell>
          <cell r="W596" t="str">
            <v>Approved</v>
          </cell>
          <cell r="X596" t="str">
            <v>Area Structure Plan</v>
          </cell>
          <cell r="Y596" t="str">
            <v>SEE Mckenzie Lake Area Structure Plan, 3P92</v>
          </cell>
        </row>
        <row r="597">
          <cell r="B597">
            <v>1427</v>
          </cell>
          <cell r="C597" t="str">
            <v>Outside_levy_boundary</v>
          </cell>
          <cell r="D597">
            <v>0</v>
          </cell>
          <cell r="E597">
            <v>0</v>
          </cell>
          <cell r="F597">
            <v>0</v>
          </cell>
          <cell r="G597">
            <v>0</v>
          </cell>
          <cell r="H597" t="str">
            <v>Calgary</v>
          </cell>
          <cell r="I597" t="str">
            <v>City</v>
          </cell>
          <cell r="J597">
            <v>1177.99999998</v>
          </cell>
          <cell r="K597">
            <v>1207</v>
          </cell>
          <cell r="L597">
            <v>1207</v>
          </cell>
          <cell r="M597">
            <v>1207</v>
          </cell>
          <cell r="N597">
            <v>1207</v>
          </cell>
          <cell r="O597">
            <v>1207</v>
          </cell>
          <cell r="P597">
            <v>1207</v>
          </cell>
          <cell r="Q597">
            <v>1207</v>
          </cell>
          <cell r="R597">
            <v>1207</v>
          </cell>
          <cell r="U597">
            <v>13</v>
          </cell>
          <cell r="V597" t="str">
            <v>East McKenzie</v>
          </cell>
          <cell r="W597" t="str">
            <v>Approved</v>
          </cell>
          <cell r="X597" t="str">
            <v>Area Structure Plan</v>
          </cell>
          <cell r="Y597" t="str">
            <v>SEE Mckenzie Lake Area Structure Plan, 3P92</v>
          </cell>
        </row>
        <row r="598">
          <cell r="B598">
            <v>1429</v>
          </cell>
          <cell r="C598" t="str">
            <v>Outside_levy_boundary</v>
          </cell>
          <cell r="D598">
            <v>0</v>
          </cell>
          <cell r="E598">
            <v>0</v>
          </cell>
          <cell r="F598">
            <v>0</v>
          </cell>
          <cell r="G598">
            <v>0</v>
          </cell>
          <cell r="H598" t="str">
            <v>Calgary</v>
          </cell>
          <cell r="I598" t="str">
            <v>City</v>
          </cell>
          <cell r="J598">
            <v>3518.9999999800002</v>
          </cell>
          <cell r="K598">
            <v>3617</v>
          </cell>
          <cell r="L598">
            <v>3617</v>
          </cell>
          <cell r="M598">
            <v>3617</v>
          </cell>
          <cell r="N598">
            <v>3617</v>
          </cell>
          <cell r="O598">
            <v>3617</v>
          </cell>
          <cell r="P598">
            <v>3617</v>
          </cell>
          <cell r="Q598">
            <v>3617</v>
          </cell>
          <cell r="R598">
            <v>3617</v>
          </cell>
          <cell r="U598">
            <v>13</v>
          </cell>
          <cell r="V598" t="str">
            <v>East McKenzie</v>
          </cell>
          <cell r="W598" t="str">
            <v>Approved</v>
          </cell>
          <cell r="X598" t="str">
            <v>Area Structure Plan</v>
          </cell>
          <cell r="Y598" t="str">
            <v>SEE Mckenzie Lake Area Structure Plan, 3P92</v>
          </cell>
        </row>
        <row r="599">
          <cell r="B599">
            <v>1430</v>
          </cell>
          <cell r="C599" t="str">
            <v>Outside_levy_boundary</v>
          </cell>
          <cell r="D599">
            <v>0</v>
          </cell>
          <cell r="E599">
            <v>0</v>
          </cell>
          <cell r="F599">
            <v>0</v>
          </cell>
          <cell r="G599">
            <v>0</v>
          </cell>
          <cell r="H599" t="str">
            <v>Calgary</v>
          </cell>
          <cell r="I599" t="str">
            <v>City</v>
          </cell>
          <cell r="J599">
            <v>3072.9999999699999</v>
          </cell>
          <cell r="K599">
            <v>3143</v>
          </cell>
          <cell r="L599">
            <v>3143</v>
          </cell>
          <cell r="M599">
            <v>3143</v>
          </cell>
          <cell r="N599">
            <v>3143</v>
          </cell>
          <cell r="O599">
            <v>3143</v>
          </cell>
          <cell r="P599">
            <v>3143</v>
          </cell>
          <cell r="Q599">
            <v>3143</v>
          </cell>
          <cell r="R599">
            <v>3143</v>
          </cell>
          <cell r="U599">
            <v>13</v>
          </cell>
          <cell r="V599" t="str">
            <v>East McKenzie</v>
          </cell>
          <cell r="W599" t="str">
            <v>Approved</v>
          </cell>
          <cell r="X599" t="str">
            <v>Area Structure Plan</v>
          </cell>
          <cell r="Y599" t="str">
            <v>SEE Mckenzie Lake Area Structure Plan, 3P92</v>
          </cell>
        </row>
        <row r="600">
          <cell r="B600">
            <v>1436</v>
          </cell>
          <cell r="C600" t="str">
            <v>Outside_levy_boundary</v>
          </cell>
          <cell r="D600">
            <v>0</v>
          </cell>
          <cell r="E600">
            <v>0</v>
          </cell>
          <cell r="F600">
            <v>0</v>
          </cell>
          <cell r="G600">
            <v>0</v>
          </cell>
          <cell r="H600" t="str">
            <v>Calgary</v>
          </cell>
          <cell r="I600" t="str">
            <v>City</v>
          </cell>
          <cell r="J600">
            <v>0</v>
          </cell>
          <cell r="K600">
            <v>0</v>
          </cell>
          <cell r="L600">
            <v>0</v>
          </cell>
          <cell r="M600">
            <v>0</v>
          </cell>
          <cell r="N600">
            <v>0</v>
          </cell>
          <cell r="O600">
            <v>0</v>
          </cell>
          <cell r="P600">
            <v>0</v>
          </cell>
          <cell r="Q600">
            <v>0</v>
          </cell>
          <cell r="R600">
            <v>0</v>
          </cell>
          <cell r="U600">
            <v>13</v>
          </cell>
          <cell r="V600" t="str">
            <v>East McKenzie</v>
          </cell>
          <cell r="W600" t="str">
            <v>Approved</v>
          </cell>
          <cell r="X600" t="str">
            <v>Area Structure Plan</v>
          </cell>
          <cell r="Y600" t="str">
            <v>SEE Mckenzie Lake Area Structure Plan, 3P92</v>
          </cell>
        </row>
        <row r="601">
          <cell r="B601">
            <v>1437</v>
          </cell>
          <cell r="C601">
            <v>0</v>
          </cell>
          <cell r="D601">
            <v>0</v>
          </cell>
          <cell r="E601">
            <v>0</v>
          </cell>
          <cell r="F601">
            <v>0</v>
          </cell>
          <cell r="G601">
            <v>0</v>
          </cell>
          <cell r="H601" t="str">
            <v>Calgary</v>
          </cell>
          <cell r="I601" t="str">
            <v>City</v>
          </cell>
          <cell r="J601">
            <v>931.99999998999999</v>
          </cell>
          <cell r="K601">
            <v>943</v>
          </cell>
          <cell r="L601">
            <v>943</v>
          </cell>
          <cell r="M601">
            <v>943</v>
          </cell>
          <cell r="N601">
            <v>943</v>
          </cell>
          <cell r="O601">
            <v>943</v>
          </cell>
          <cell r="P601">
            <v>943</v>
          </cell>
          <cell r="Q601">
            <v>943</v>
          </cell>
          <cell r="R601">
            <v>943</v>
          </cell>
          <cell r="U601">
            <v>13</v>
          </cell>
          <cell r="V601" t="str">
            <v>East McKenzie</v>
          </cell>
          <cell r="W601" t="str">
            <v>Approved</v>
          </cell>
          <cell r="X601" t="str">
            <v>Area Structure Plan</v>
          </cell>
          <cell r="Y601" t="str">
            <v>SEE Mckenzie Lake Area Structure Plan, 3P92</v>
          </cell>
        </row>
        <row r="602">
          <cell r="B602">
            <v>1438</v>
          </cell>
          <cell r="C602">
            <v>0</v>
          </cell>
          <cell r="D602">
            <v>0</v>
          </cell>
          <cell r="E602">
            <v>0</v>
          </cell>
          <cell r="F602">
            <v>0</v>
          </cell>
          <cell r="G602">
            <v>0</v>
          </cell>
          <cell r="H602" t="str">
            <v>Calgary</v>
          </cell>
          <cell r="I602" t="str">
            <v>City</v>
          </cell>
          <cell r="J602">
            <v>708.00000000099999</v>
          </cell>
          <cell r="K602">
            <v>705</v>
          </cell>
          <cell r="L602">
            <v>705</v>
          </cell>
          <cell r="M602">
            <v>705</v>
          </cell>
          <cell r="N602">
            <v>705</v>
          </cell>
          <cell r="O602">
            <v>705</v>
          </cell>
          <cell r="P602">
            <v>705</v>
          </cell>
          <cell r="Q602">
            <v>705</v>
          </cell>
          <cell r="R602">
            <v>705</v>
          </cell>
          <cell r="U602">
            <v>13</v>
          </cell>
          <cell r="V602" t="str">
            <v>East McKenzie</v>
          </cell>
          <cell r="W602" t="str">
            <v>Approved</v>
          </cell>
          <cell r="X602" t="str">
            <v>Area Structure Plan</v>
          </cell>
          <cell r="Y602" t="str">
            <v>SEE Mckenzie Lake Area Structure Plan, 3P92</v>
          </cell>
        </row>
        <row r="603">
          <cell r="B603">
            <v>1439</v>
          </cell>
          <cell r="C603">
            <v>0</v>
          </cell>
          <cell r="D603">
            <v>0</v>
          </cell>
          <cell r="E603">
            <v>0</v>
          </cell>
          <cell r="F603">
            <v>0</v>
          </cell>
          <cell r="G603">
            <v>0</v>
          </cell>
          <cell r="H603" t="str">
            <v>Calgary</v>
          </cell>
          <cell r="I603" t="str">
            <v>City</v>
          </cell>
          <cell r="J603">
            <v>1668.9999999700001</v>
          </cell>
          <cell r="K603">
            <v>1682</v>
          </cell>
          <cell r="L603">
            <v>1682</v>
          </cell>
          <cell r="M603">
            <v>1682</v>
          </cell>
          <cell r="N603">
            <v>1682</v>
          </cell>
          <cell r="O603">
            <v>1682</v>
          </cell>
          <cell r="P603">
            <v>1682</v>
          </cell>
          <cell r="Q603">
            <v>1682</v>
          </cell>
          <cell r="R603">
            <v>1682</v>
          </cell>
          <cell r="U603">
            <v>13</v>
          </cell>
          <cell r="V603" t="str">
            <v>East McKenzie</v>
          </cell>
          <cell r="W603" t="str">
            <v>Approved</v>
          </cell>
          <cell r="X603" t="str">
            <v>Area Structure Plan</v>
          </cell>
          <cell r="Y603" t="str">
            <v>SEE Mckenzie Lake Area Structure Plan, 3P92</v>
          </cell>
        </row>
        <row r="604">
          <cell r="B604">
            <v>1440</v>
          </cell>
          <cell r="C604" t="str">
            <v>Outside_levy_boundary</v>
          </cell>
          <cell r="D604">
            <v>0</v>
          </cell>
          <cell r="E604">
            <v>0</v>
          </cell>
          <cell r="F604">
            <v>0</v>
          </cell>
          <cell r="G604">
            <v>0</v>
          </cell>
          <cell r="H604" t="str">
            <v>Calgary</v>
          </cell>
          <cell r="I604" t="str">
            <v>City</v>
          </cell>
          <cell r="J604">
            <v>1182.00000002</v>
          </cell>
          <cell r="K604">
            <v>1190</v>
          </cell>
          <cell r="L604">
            <v>1190</v>
          </cell>
          <cell r="M604">
            <v>1190</v>
          </cell>
          <cell r="N604">
            <v>1190</v>
          </cell>
          <cell r="O604">
            <v>1190</v>
          </cell>
          <cell r="P604">
            <v>1190</v>
          </cell>
          <cell r="Q604">
            <v>1190</v>
          </cell>
          <cell r="R604">
            <v>1190</v>
          </cell>
          <cell r="U604">
            <v>13</v>
          </cell>
          <cell r="V604" t="str">
            <v>East McKenzie</v>
          </cell>
          <cell r="W604" t="str">
            <v>Approved</v>
          </cell>
          <cell r="X604" t="str">
            <v>Area Structure Plan</v>
          </cell>
          <cell r="Y604" t="str">
            <v>SEE Mckenzie Lake Area Structure Plan, 3P92</v>
          </cell>
        </row>
        <row r="605">
          <cell r="B605">
            <v>1441</v>
          </cell>
          <cell r="C605">
            <v>0</v>
          </cell>
          <cell r="D605">
            <v>0</v>
          </cell>
          <cell r="E605">
            <v>0</v>
          </cell>
          <cell r="F605">
            <v>0</v>
          </cell>
          <cell r="G605">
            <v>0</v>
          </cell>
          <cell r="H605" t="str">
            <v>Calgary</v>
          </cell>
          <cell r="I605" t="str">
            <v>City</v>
          </cell>
          <cell r="J605">
            <v>3458</v>
          </cell>
          <cell r="K605">
            <v>3437</v>
          </cell>
          <cell r="L605">
            <v>3437</v>
          </cell>
          <cell r="M605">
            <v>3437</v>
          </cell>
          <cell r="N605">
            <v>3437</v>
          </cell>
          <cell r="O605">
            <v>3437</v>
          </cell>
          <cell r="P605">
            <v>3437</v>
          </cell>
          <cell r="Q605">
            <v>3437</v>
          </cell>
          <cell r="R605">
            <v>3437</v>
          </cell>
          <cell r="U605">
            <v>13</v>
          </cell>
          <cell r="V605" t="str">
            <v>East McKenzie</v>
          </cell>
          <cell r="W605" t="str">
            <v>Approved</v>
          </cell>
          <cell r="X605" t="str">
            <v>Area Structure Plan</v>
          </cell>
          <cell r="Y605" t="str">
            <v>SEE Mckenzie Lake Area Structure Plan, 3P92</v>
          </cell>
        </row>
        <row r="606">
          <cell r="B606">
            <v>1442</v>
          </cell>
          <cell r="C606" t="str">
            <v>Outside_levy_boundary</v>
          </cell>
          <cell r="D606">
            <v>0</v>
          </cell>
          <cell r="E606">
            <v>0</v>
          </cell>
          <cell r="F606">
            <v>0</v>
          </cell>
          <cell r="G606">
            <v>0</v>
          </cell>
          <cell r="H606" t="str">
            <v>Calgary</v>
          </cell>
          <cell r="I606" t="str">
            <v>City</v>
          </cell>
          <cell r="J606">
            <v>1659.99999998</v>
          </cell>
          <cell r="K606">
            <v>1645</v>
          </cell>
          <cell r="L606">
            <v>1645</v>
          </cell>
          <cell r="M606">
            <v>1645</v>
          </cell>
          <cell r="N606">
            <v>1645</v>
          </cell>
          <cell r="O606">
            <v>1645</v>
          </cell>
          <cell r="P606">
            <v>1645</v>
          </cell>
          <cell r="Q606">
            <v>1645</v>
          </cell>
          <cell r="R606">
            <v>1645</v>
          </cell>
          <cell r="U606">
            <v>13</v>
          </cell>
          <cell r="V606" t="str">
            <v>East McKenzie</v>
          </cell>
          <cell r="W606" t="str">
            <v>Approved</v>
          </cell>
          <cell r="X606" t="str">
            <v>Area Structure Plan</v>
          </cell>
          <cell r="Y606" t="str">
            <v>SEE Mckenzie Lake Area Structure Plan, 3P92</v>
          </cell>
        </row>
        <row r="607">
          <cell r="B607">
            <v>1443</v>
          </cell>
          <cell r="C607" t="str">
            <v>Outside_levy_boundary</v>
          </cell>
          <cell r="D607">
            <v>0</v>
          </cell>
          <cell r="E607">
            <v>0</v>
          </cell>
          <cell r="F607">
            <v>0</v>
          </cell>
          <cell r="G607">
            <v>0</v>
          </cell>
          <cell r="H607" t="str">
            <v>Calgary</v>
          </cell>
          <cell r="I607" t="str">
            <v>City</v>
          </cell>
          <cell r="J607">
            <v>0</v>
          </cell>
          <cell r="K607">
            <v>0</v>
          </cell>
          <cell r="L607">
            <v>0</v>
          </cell>
          <cell r="M607">
            <v>0</v>
          </cell>
          <cell r="N607">
            <v>0</v>
          </cell>
          <cell r="O607">
            <v>0</v>
          </cell>
          <cell r="P607">
            <v>0</v>
          </cell>
          <cell r="Q607">
            <v>0</v>
          </cell>
          <cell r="R607">
            <v>0</v>
          </cell>
          <cell r="U607">
            <v>13</v>
          </cell>
          <cell r="V607" t="str">
            <v>East McKenzie</v>
          </cell>
          <cell r="W607" t="str">
            <v>Approved</v>
          </cell>
          <cell r="X607" t="str">
            <v>Area Structure Plan</v>
          </cell>
          <cell r="Y607" t="str">
            <v>SEE Mckenzie Lake Area Structure Plan, 3P92</v>
          </cell>
        </row>
        <row r="608">
          <cell r="B608">
            <v>1444</v>
          </cell>
          <cell r="C608" t="str">
            <v>Outside_levy_boundary</v>
          </cell>
          <cell r="D608">
            <v>0</v>
          </cell>
          <cell r="E608">
            <v>0</v>
          </cell>
          <cell r="F608">
            <v>0</v>
          </cell>
          <cell r="G608">
            <v>0</v>
          </cell>
          <cell r="H608" t="str">
            <v>Calgary</v>
          </cell>
          <cell r="I608" t="str">
            <v>City</v>
          </cell>
          <cell r="J608">
            <v>890.99999999099998</v>
          </cell>
          <cell r="K608">
            <v>1001</v>
          </cell>
          <cell r="L608">
            <v>1001</v>
          </cell>
          <cell r="M608">
            <v>1001</v>
          </cell>
          <cell r="N608">
            <v>1001</v>
          </cell>
          <cell r="O608">
            <v>1001</v>
          </cell>
          <cell r="P608">
            <v>1001</v>
          </cell>
          <cell r="Q608">
            <v>1001</v>
          </cell>
          <cell r="R608">
            <v>1001</v>
          </cell>
          <cell r="U608">
            <v>13</v>
          </cell>
          <cell r="V608" t="str">
            <v>East McKenzie</v>
          </cell>
          <cell r="W608" t="str">
            <v>Approved</v>
          </cell>
          <cell r="X608" t="str">
            <v>Area Structure Plan</v>
          </cell>
          <cell r="Y608" t="str">
            <v>SEE Mckenzie Lake Area Structure Plan, 3P92</v>
          </cell>
        </row>
        <row r="609">
          <cell r="B609">
            <v>1445</v>
          </cell>
          <cell r="C609">
            <v>0</v>
          </cell>
          <cell r="D609">
            <v>0</v>
          </cell>
          <cell r="E609">
            <v>0</v>
          </cell>
          <cell r="F609">
            <v>0</v>
          </cell>
          <cell r="G609">
            <v>0</v>
          </cell>
          <cell r="H609" t="str">
            <v>Calgary</v>
          </cell>
          <cell r="I609" t="str">
            <v>City</v>
          </cell>
          <cell r="J609">
            <v>0</v>
          </cell>
          <cell r="K609">
            <v>0</v>
          </cell>
          <cell r="L609">
            <v>0</v>
          </cell>
          <cell r="M609">
            <v>0</v>
          </cell>
          <cell r="N609">
            <v>0</v>
          </cell>
          <cell r="O609">
            <v>0</v>
          </cell>
          <cell r="P609">
            <v>0</v>
          </cell>
          <cell r="Q609">
            <v>0</v>
          </cell>
          <cell r="R609">
            <v>0</v>
          </cell>
          <cell r="U609">
            <v>13</v>
          </cell>
          <cell r="V609" t="str">
            <v>East McKenzie</v>
          </cell>
          <cell r="W609" t="str">
            <v>Approved</v>
          </cell>
          <cell r="X609" t="str">
            <v>Area Structure Plan</v>
          </cell>
          <cell r="Y609" t="str">
            <v>SEE Mckenzie Lake Area Structure Plan, 3P92</v>
          </cell>
        </row>
        <row r="610">
          <cell r="B610">
            <v>4234</v>
          </cell>
          <cell r="C610">
            <v>0</v>
          </cell>
          <cell r="D610">
            <v>0</v>
          </cell>
          <cell r="E610">
            <v>0</v>
          </cell>
          <cell r="F610">
            <v>0</v>
          </cell>
          <cell r="G610">
            <v>0</v>
          </cell>
          <cell r="H610" t="str">
            <v>Calgary</v>
          </cell>
          <cell r="I610" t="str">
            <v>City</v>
          </cell>
          <cell r="J610">
            <v>0</v>
          </cell>
          <cell r="K610">
            <v>0</v>
          </cell>
          <cell r="L610">
            <v>0</v>
          </cell>
          <cell r="M610">
            <v>0</v>
          </cell>
          <cell r="N610">
            <v>0</v>
          </cell>
          <cell r="O610">
            <v>0</v>
          </cell>
          <cell r="P610">
            <v>0</v>
          </cell>
          <cell r="Q610">
            <v>0</v>
          </cell>
          <cell r="R610">
            <v>0</v>
          </cell>
          <cell r="U610">
            <v>13</v>
          </cell>
          <cell r="V610" t="str">
            <v>East McKenzie</v>
          </cell>
          <cell r="W610" t="str">
            <v>Approved</v>
          </cell>
          <cell r="X610" t="str">
            <v>Area Structure Plan</v>
          </cell>
          <cell r="Y610" t="str">
            <v>SEE Mckenzie Lake Area Structure Plan, 3P92</v>
          </cell>
        </row>
        <row r="611">
          <cell r="B611">
            <v>4235</v>
          </cell>
          <cell r="C611">
            <v>0</v>
          </cell>
          <cell r="D611">
            <v>0</v>
          </cell>
          <cell r="E611">
            <v>0</v>
          </cell>
          <cell r="F611">
            <v>0</v>
          </cell>
          <cell r="G611">
            <v>0</v>
          </cell>
          <cell r="H611" t="str">
            <v>Calgary</v>
          </cell>
          <cell r="I611" t="str">
            <v>City</v>
          </cell>
          <cell r="J611">
            <v>0</v>
          </cell>
          <cell r="K611">
            <v>0</v>
          </cell>
          <cell r="L611">
            <v>0</v>
          </cell>
          <cell r="M611">
            <v>0</v>
          </cell>
          <cell r="N611">
            <v>0</v>
          </cell>
          <cell r="O611">
            <v>0</v>
          </cell>
          <cell r="P611">
            <v>0</v>
          </cell>
          <cell r="Q611">
            <v>0</v>
          </cell>
          <cell r="R611">
            <v>0</v>
          </cell>
          <cell r="U611">
            <v>13</v>
          </cell>
          <cell r="V611" t="str">
            <v>East McKenzie</v>
          </cell>
          <cell r="W611" t="str">
            <v>Approved</v>
          </cell>
          <cell r="X611" t="str">
            <v>Area Structure Plan</v>
          </cell>
          <cell r="Y611" t="str">
            <v>SEE Mckenzie Lake Area Structure Plan, 3P92</v>
          </cell>
        </row>
        <row r="612">
          <cell r="B612">
            <v>1545</v>
          </cell>
          <cell r="C612" t="str">
            <v>Outside_levy_boundary</v>
          </cell>
          <cell r="D612">
            <v>0</v>
          </cell>
          <cell r="E612">
            <v>0</v>
          </cell>
          <cell r="F612">
            <v>0</v>
          </cell>
          <cell r="G612">
            <v>0</v>
          </cell>
          <cell r="H612" t="str">
            <v>Calgary</v>
          </cell>
          <cell r="I612" t="str">
            <v>City</v>
          </cell>
          <cell r="J612">
            <v>0</v>
          </cell>
          <cell r="K612">
            <v>0</v>
          </cell>
          <cell r="L612">
            <v>0</v>
          </cell>
          <cell r="M612">
            <v>0</v>
          </cell>
          <cell r="N612">
            <v>0</v>
          </cell>
          <cell r="O612">
            <v>0</v>
          </cell>
          <cell r="P612">
            <v>0</v>
          </cell>
          <cell r="Q612">
            <v>0</v>
          </cell>
          <cell r="R612">
            <v>0</v>
          </cell>
          <cell r="U612">
            <v>14</v>
          </cell>
          <cell r="V612" t="str">
            <v>Shepard Industrial</v>
          </cell>
          <cell r="W612" t="str">
            <v>Approved</v>
          </cell>
          <cell r="X612" t="str">
            <v>Area Structure Plan</v>
          </cell>
          <cell r="Y612" t="str">
            <v>Shepard Industrial Area Structure Plan</v>
          </cell>
        </row>
        <row r="613">
          <cell r="B613">
            <v>1546</v>
          </cell>
          <cell r="C613" t="str">
            <v>Outside_levy_boundary</v>
          </cell>
          <cell r="D613">
            <v>0</v>
          </cell>
          <cell r="E613">
            <v>0</v>
          </cell>
          <cell r="F613">
            <v>0</v>
          </cell>
          <cell r="G613">
            <v>0</v>
          </cell>
          <cell r="H613" t="str">
            <v>Calgary</v>
          </cell>
          <cell r="I613" t="str">
            <v>City</v>
          </cell>
          <cell r="J613">
            <v>0</v>
          </cell>
          <cell r="K613">
            <v>2</v>
          </cell>
          <cell r="L613">
            <v>2</v>
          </cell>
          <cell r="M613">
            <v>2</v>
          </cell>
          <cell r="N613">
            <v>2</v>
          </cell>
          <cell r="O613">
            <v>2</v>
          </cell>
          <cell r="P613">
            <v>2</v>
          </cell>
          <cell r="Q613">
            <v>2</v>
          </cell>
          <cell r="R613">
            <v>2</v>
          </cell>
          <cell r="U613">
            <v>14</v>
          </cell>
          <cell r="V613" t="str">
            <v>Shepard Industrial</v>
          </cell>
          <cell r="W613" t="str">
            <v>Approved</v>
          </cell>
          <cell r="X613" t="str">
            <v>Area Structure Plan</v>
          </cell>
          <cell r="Y613" t="str">
            <v>Shepard Industrial Area Structure Plan</v>
          </cell>
        </row>
        <row r="614">
          <cell r="B614">
            <v>1547</v>
          </cell>
          <cell r="C614" t="str">
            <v>Outside_levy_boundary</v>
          </cell>
          <cell r="D614">
            <v>0</v>
          </cell>
          <cell r="E614">
            <v>0</v>
          </cell>
          <cell r="F614">
            <v>0</v>
          </cell>
          <cell r="G614">
            <v>0</v>
          </cell>
          <cell r="H614" t="str">
            <v>Calgary</v>
          </cell>
          <cell r="I614" t="str">
            <v>City</v>
          </cell>
          <cell r="J614">
            <v>0</v>
          </cell>
          <cell r="K614">
            <v>0</v>
          </cell>
          <cell r="L614">
            <v>0</v>
          </cell>
          <cell r="M614">
            <v>0</v>
          </cell>
          <cell r="N614">
            <v>0</v>
          </cell>
          <cell r="O614">
            <v>0</v>
          </cell>
          <cell r="P614">
            <v>0</v>
          </cell>
          <cell r="Q614">
            <v>0</v>
          </cell>
          <cell r="R614">
            <v>0</v>
          </cell>
          <cell r="U614">
            <v>14</v>
          </cell>
          <cell r="V614" t="str">
            <v>Shepard Industrial</v>
          </cell>
          <cell r="W614" t="str">
            <v>Approved</v>
          </cell>
          <cell r="X614" t="str">
            <v>Area Structure Plan</v>
          </cell>
          <cell r="Y614" t="str">
            <v>Shepard Industrial Area Structure Plan</v>
          </cell>
        </row>
        <row r="615">
          <cell r="B615">
            <v>1665</v>
          </cell>
          <cell r="C615" t="str">
            <v>Outside_levy_boundary</v>
          </cell>
          <cell r="D615">
            <v>0</v>
          </cell>
          <cell r="E615">
            <v>0</v>
          </cell>
          <cell r="F615">
            <v>0</v>
          </cell>
          <cell r="G615">
            <v>0</v>
          </cell>
          <cell r="H615" t="str">
            <v>Calgary</v>
          </cell>
          <cell r="I615" t="str">
            <v>City</v>
          </cell>
          <cell r="J615">
            <v>5</v>
          </cell>
          <cell r="K615">
            <v>2</v>
          </cell>
          <cell r="L615">
            <v>2</v>
          </cell>
          <cell r="M615">
            <v>2</v>
          </cell>
          <cell r="N615">
            <v>2</v>
          </cell>
          <cell r="O615">
            <v>2</v>
          </cell>
          <cell r="P615">
            <v>2</v>
          </cell>
          <cell r="Q615">
            <v>2</v>
          </cell>
          <cell r="R615">
            <v>2</v>
          </cell>
          <cell r="U615">
            <v>14</v>
          </cell>
          <cell r="V615" t="str">
            <v>Shepard Industrial</v>
          </cell>
          <cell r="W615" t="str">
            <v>Approved</v>
          </cell>
          <cell r="X615" t="str">
            <v>Area Structure Plan</v>
          </cell>
          <cell r="Y615" t="str">
            <v>Shepard Industrial Area Structure Plan</v>
          </cell>
        </row>
        <row r="616">
          <cell r="B616">
            <v>1666</v>
          </cell>
          <cell r="C616" t="str">
            <v>Outside_levy_boundary</v>
          </cell>
          <cell r="D616">
            <v>0</v>
          </cell>
          <cell r="E616">
            <v>0</v>
          </cell>
          <cell r="F616">
            <v>0</v>
          </cell>
          <cell r="G616">
            <v>0</v>
          </cell>
          <cell r="H616" t="str">
            <v>Calgary</v>
          </cell>
          <cell r="I616" t="str">
            <v>City</v>
          </cell>
          <cell r="J616">
            <v>0</v>
          </cell>
          <cell r="K616">
            <v>0</v>
          </cell>
          <cell r="L616">
            <v>0</v>
          </cell>
          <cell r="M616">
            <v>0</v>
          </cell>
          <cell r="N616">
            <v>0</v>
          </cell>
          <cell r="O616">
            <v>0</v>
          </cell>
          <cell r="P616">
            <v>0</v>
          </cell>
          <cell r="Q616">
            <v>0</v>
          </cell>
          <cell r="R616">
            <v>0</v>
          </cell>
          <cell r="U616">
            <v>14</v>
          </cell>
          <cell r="V616" t="str">
            <v>Shepard Industrial</v>
          </cell>
          <cell r="W616" t="str">
            <v>Approved</v>
          </cell>
          <cell r="X616" t="str">
            <v>Area Structure Plan</v>
          </cell>
          <cell r="Y616" t="str">
            <v>Shepard Industrial Area Structure Plan</v>
          </cell>
        </row>
        <row r="617">
          <cell r="B617">
            <v>3518</v>
          </cell>
          <cell r="C617" t="str">
            <v>Outside_levy_boundary</v>
          </cell>
          <cell r="D617">
            <v>0</v>
          </cell>
          <cell r="E617">
            <v>0</v>
          </cell>
          <cell r="F617">
            <v>0</v>
          </cell>
          <cell r="G617">
            <v>0</v>
          </cell>
          <cell r="H617" t="str">
            <v>Calgary</v>
          </cell>
          <cell r="I617" t="str">
            <v>City</v>
          </cell>
          <cell r="J617">
            <v>4</v>
          </cell>
          <cell r="K617">
            <v>4</v>
          </cell>
          <cell r="L617">
            <v>4</v>
          </cell>
          <cell r="M617">
            <v>4</v>
          </cell>
          <cell r="N617">
            <v>4</v>
          </cell>
          <cell r="O617">
            <v>4</v>
          </cell>
          <cell r="P617">
            <v>4</v>
          </cell>
          <cell r="Q617">
            <v>4</v>
          </cell>
          <cell r="R617">
            <v>4</v>
          </cell>
          <cell r="S617" t="str">
            <v>East Regional</v>
          </cell>
          <cell r="T617" t="str">
            <v>Unfunded</v>
          </cell>
          <cell r="U617">
            <v>14</v>
          </cell>
          <cell r="V617" t="str">
            <v>Shepard Industrial</v>
          </cell>
          <cell r="W617" t="str">
            <v>Approved</v>
          </cell>
          <cell r="X617" t="str">
            <v>Area Structure Plan</v>
          </cell>
          <cell r="Y617" t="str">
            <v>Shepard Industrial Area Structure Plan</v>
          </cell>
        </row>
        <row r="618">
          <cell r="B618">
            <v>3549</v>
          </cell>
          <cell r="C618" t="str">
            <v>Outside_levy_boundary</v>
          </cell>
          <cell r="D618">
            <v>0</v>
          </cell>
          <cell r="E618">
            <v>0</v>
          </cell>
          <cell r="F618">
            <v>0</v>
          </cell>
          <cell r="G618">
            <v>0</v>
          </cell>
          <cell r="H618" t="str">
            <v>Calgary</v>
          </cell>
          <cell r="I618" t="str">
            <v>City</v>
          </cell>
          <cell r="J618">
            <v>4</v>
          </cell>
          <cell r="K618">
            <v>3</v>
          </cell>
          <cell r="L618">
            <v>3</v>
          </cell>
          <cell r="M618">
            <v>3</v>
          </cell>
          <cell r="N618">
            <v>3</v>
          </cell>
          <cell r="O618">
            <v>3</v>
          </cell>
          <cell r="P618">
            <v>3</v>
          </cell>
          <cell r="Q618">
            <v>3</v>
          </cell>
          <cell r="R618">
            <v>3</v>
          </cell>
          <cell r="S618" t="str">
            <v>East Regional</v>
          </cell>
          <cell r="T618" t="str">
            <v>Unfunded</v>
          </cell>
          <cell r="U618">
            <v>14</v>
          </cell>
          <cell r="V618" t="str">
            <v>Shepard Industrial</v>
          </cell>
          <cell r="W618" t="str">
            <v>Approved</v>
          </cell>
          <cell r="X618" t="str">
            <v>Area Structure Plan</v>
          </cell>
          <cell r="Y618" t="str">
            <v>Shepard Industrial Area Structure Plan</v>
          </cell>
        </row>
        <row r="619">
          <cell r="B619">
            <v>3550</v>
          </cell>
          <cell r="C619" t="str">
            <v>Outside_levy_boundary</v>
          </cell>
          <cell r="D619">
            <v>0</v>
          </cell>
          <cell r="E619">
            <v>0</v>
          </cell>
          <cell r="F619">
            <v>0</v>
          </cell>
          <cell r="G619">
            <v>0</v>
          </cell>
          <cell r="H619" t="str">
            <v>Calgary</v>
          </cell>
          <cell r="I619" t="str">
            <v>City</v>
          </cell>
          <cell r="J619">
            <v>2.9999999989999999</v>
          </cell>
          <cell r="K619">
            <v>2</v>
          </cell>
          <cell r="L619">
            <v>2</v>
          </cell>
          <cell r="M619">
            <v>2</v>
          </cell>
          <cell r="N619">
            <v>2</v>
          </cell>
          <cell r="O619">
            <v>2</v>
          </cell>
          <cell r="P619">
            <v>2</v>
          </cell>
          <cell r="Q619">
            <v>2</v>
          </cell>
          <cell r="R619">
            <v>2</v>
          </cell>
          <cell r="S619" t="str">
            <v>East Regional</v>
          </cell>
          <cell r="T619" t="str">
            <v>Unfunded</v>
          </cell>
          <cell r="U619">
            <v>14</v>
          </cell>
          <cell r="V619" t="str">
            <v>Shepard Industrial</v>
          </cell>
          <cell r="W619" t="str">
            <v>Approved</v>
          </cell>
          <cell r="X619" t="str">
            <v>Area Structure Plan</v>
          </cell>
          <cell r="Y619" t="str">
            <v>Shepard Industrial Area Structure Plan</v>
          </cell>
        </row>
        <row r="620">
          <cell r="B620">
            <v>3551</v>
          </cell>
          <cell r="C620" t="str">
            <v>Outside_levy_boundary</v>
          </cell>
          <cell r="D620">
            <v>0</v>
          </cell>
          <cell r="E620">
            <v>0</v>
          </cell>
          <cell r="F620">
            <v>0</v>
          </cell>
          <cell r="G620">
            <v>0</v>
          </cell>
          <cell r="H620" t="str">
            <v>Calgary</v>
          </cell>
          <cell r="I620" t="str">
            <v>City</v>
          </cell>
          <cell r="J620">
            <v>0</v>
          </cell>
          <cell r="K620">
            <v>0</v>
          </cell>
          <cell r="L620">
            <v>0</v>
          </cell>
          <cell r="M620">
            <v>0</v>
          </cell>
          <cell r="N620">
            <v>0</v>
          </cell>
          <cell r="O620">
            <v>0</v>
          </cell>
          <cell r="P620">
            <v>0</v>
          </cell>
          <cell r="Q620">
            <v>0</v>
          </cell>
          <cell r="R620">
            <v>0</v>
          </cell>
          <cell r="S620" t="str">
            <v>East Regional</v>
          </cell>
          <cell r="T620" t="str">
            <v>Unfunded</v>
          </cell>
          <cell r="U620">
            <v>14</v>
          </cell>
          <cell r="V620" t="str">
            <v>Shepard Industrial</v>
          </cell>
          <cell r="W620" t="str">
            <v>Approved</v>
          </cell>
          <cell r="X620" t="str">
            <v>Area Structure Plan</v>
          </cell>
          <cell r="Y620" t="str">
            <v>Shepard Industrial Area Structure Plan</v>
          </cell>
        </row>
        <row r="621">
          <cell r="B621">
            <v>1664</v>
          </cell>
          <cell r="C621" t="str">
            <v>Outside_levy_boundary</v>
          </cell>
          <cell r="D621">
            <v>0</v>
          </cell>
          <cell r="E621">
            <v>0</v>
          </cell>
          <cell r="F621">
            <v>0</v>
          </cell>
          <cell r="G621">
            <v>0</v>
          </cell>
          <cell r="H621" t="str">
            <v>Calgary</v>
          </cell>
          <cell r="I621" t="str">
            <v>City</v>
          </cell>
          <cell r="J621">
            <v>0</v>
          </cell>
          <cell r="K621">
            <v>0</v>
          </cell>
          <cell r="L621">
            <v>0</v>
          </cell>
          <cell r="M621">
            <v>0</v>
          </cell>
          <cell r="N621">
            <v>0</v>
          </cell>
          <cell r="O621">
            <v>0</v>
          </cell>
          <cell r="P621">
            <v>0</v>
          </cell>
          <cell r="Q621">
            <v>0</v>
          </cell>
          <cell r="R621">
            <v>0</v>
          </cell>
          <cell r="S621" t="str">
            <v>Belvedere</v>
          </cell>
          <cell r="T621" t="str">
            <v>Unfunded</v>
          </cell>
          <cell r="U621">
            <v>14</v>
          </cell>
          <cell r="V621" t="str">
            <v>Shepard Industrial</v>
          </cell>
          <cell r="W621" t="str">
            <v>Approved</v>
          </cell>
          <cell r="X621" t="str">
            <v>Area Structure Plan</v>
          </cell>
          <cell r="Y621" t="str">
            <v>Shepard Industrial Area Structure Plan</v>
          </cell>
        </row>
        <row r="622">
          <cell r="B622">
            <v>1533</v>
          </cell>
          <cell r="C622" t="str">
            <v>Outside_levy_boundary</v>
          </cell>
          <cell r="D622">
            <v>0</v>
          </cell>
          <cell r="E622">
            <v>0</v>
          </cell>
          <cell r="F622">
            <v>0</v>
          </cell>
          <cell r="G622">
            <v>0</v>
          </cell>
          <cell r="H622" t="str">
            <v>Calgary</v>
          </cell>
          <cell r="I622" t="str">
            <v>City</v>
          </cell>
          <cell r="J622">
            <v>0</v>
          </cell>
          <cell r="K622">
            <v>0</v>
          </cell>
          <cell r="L622">
            <v>0</v>
          </cell>
          <cell r="M622">
            <v>0</v>
          </cell>
          <cell r="N622">
            <v>0</v>
          </cell>
          <cell r="O622">
            <v>0</v>
          </cell>
          <cell r="P622">
            <v>0</v>
          </cell>
          <cell r="Q622">
            <v>0</v>
          </cell>
          <cell r="R622">
            <v>0</v>
          </cell>
          <cell r="U622">
            <v>15</v>
          </cell>
          <cell r="V622" t="str">
            <v>Southeast 68 Street Industrial</v>
          </cell>
          <cell r="W622" t="str">
            <v>Approved</v>
          </cell>
          <cell r="X622" t="str">
            <v>Area Structure Plan</v>
          </cell>
          <cell r="Y622" t="str">
            <v>Southeast 68 Street Industrial Area Structure Plan</v>
          </cell>
        </row>
        <row r="623">
          <cell r="B623">
            <v>1534</v>
          </cell>
          <cell r="C623" t="str">
            <v>Outside_levy_boundary</v>
          </cell>
          <cell r="D623">
            <v>0</v>
          </cell>
          <cell r="E623">
            <v>0</v>
          </cell>
          <cell r="F623">
            <v>0</v>
          </cell>
          <cell r="G623">
            <v>0</v>
          </cell>
          <cell r="H623" t="str">
            <v>Calgary</v>
          </cell>
          <cell r="I623" t="str">
            <v>City</v>
          </cell>
          <cell r="J623">
            <v>0</v>
          </cell>
          <cell r="K623">
            <v>0</v>
          </cell>
          <cell r="L623">
            <v>0</v>
          </cell>
          <cell r="M623">
            <v>0</v>
          </cell>
          <cell r="N623">
            <v>0</v>
          </cell>
          <cell r="O623">
            <v>0</v>
          </cell>
          <cell r="P623">
            <v>0</v>
          </cell>
          <cell r="Q623">
            <v>0</v>
          </cell>
          <cell r="R623">
            <v>0</v>
          </cell>
          <cell r="U623">
            <v>15</v>
          </cell>
          <cell r="V623" t="str">
            <v>Southeast 68 Street Industrial</v>
          </cell>
          <cell r="W623" t="str">
            <v>Approved</v>
          </cell>
          <cell r="X623" t="str">
            <v>Area Structure Plan</v>
          </cell>
          <cell r="Y623" t="str">
            <v>Southeast 68 Street Industrial Area Structure Plan</v>
          </cell>
        </row>
        <row r="624">
          <cell r="B624">
            <v>1539</v>
          </cell>
          <cell r="C624" t="str">
            <v>Outside_levy_boundary</v>
          </cell>
          <cell r="D624">
            <v>0</v>
          </cell>
          <cell r="E624">
            <v>0</v>
          </cell>
          <cell r="F624">
            <v>0</v>
          </cell>
          <cell r="G624">
            <v>0</v>
          </cell>
          <cell r="H624" t="str">
            <v>Calgary</v>
          </cell>
          <cell r="I624" t="str">
            <v>City</v>
          </cell>
          <cell r="J624">
            <v>0</v>
          </cell>
          <cell r="K624">
            <v>0</v>
          </cell>
          <cell r="L624">
            <v>0</v>
          </cell>
          <cell r="M624">
            <v>0</v>
          </cell>
          <cell r="N624">
            <v>0</v>
          </cell>
          <cell r="O624">
            <v>0</v>
          </cell>
          <cell r="P624">
            <v>0</v>
          </cell>
          <cell r="Q624">
            <v>0</v>
          </cell>
          <cell r="R624">
            <v>0</v>
          </cell>
          <cell r="U624">
            <v>15</v>
          </cell>
          <cell r="V624" t="str">
            <v>Southeast 68 Street Industrial</v>
          </cell>
          <cell r="W624" t="str">
            <v>Approved</v>
          </cell>
          <cell r="X624" t="str">
            <v>Area Structure Plan</v>
          </cell>
          <cell r="Y624" t="str">
            <v>Southeast 68 Street Industrial Area Structure Plan</v>
          </cell>
        </row>
        <row r="625">
          <cell r="B625">
            <v>1542</v>
          </cell>
          <cell r="C625" t="str">
            <v>Outside_levy_boundary</v>
          </cell>
          <cell r="D625">
            <v>0</v>
          </cell>
          <cell r="E625">
            <v>0</v>
          </cell>
          <cell r="F625">
            <v>0</v>
          </cell>
          <cell r="G625">
            <v>0</v>
          </cell>
          <cell r="H625" t="str">
            <v>Calgary</v>
          </cell>
          <cell r="I625" t="str">
            <v>City</v>
          </cell>
          <cell r="J625">
            <v>0</v>
          </cell>
          <cell r="K625">
            <v>0</v>
          </cell>
          <cell r="L625">
            <v>0</v>
          </cell>
          <cell r="M625">
            <v>0</v>
          </cell>
          <cell r="N625">
            <v>0</v>
          </cell>
          <cell r="O625">
            <v>0</v>
          </cell>
          <cell r="P625">
            <v>0</v>
          </cell>
          <cell r="Q625">
            <v>0</v>
          </cell>
          <cell r="R625">
            <v>0</v>
          </cell>
          <cell r="U625">
            <v>15</v>
          </cell>
          <cell r="V625" t="str">
            <v>Southeast 68 Street Industrial</v>
          </cell>
          <cell r="W625" t="str">
            <v>Approved</v>
          </cell>
          <cell r="X625" t="str">
            <v>Area Structure Plan</v>
          </cell>
          <cell r="Y625" t="str">
            <v>Southeast 68 Street Industrial Area Structure Plan</v>
          </cell>
        </row>
        <row r="626">
          <cell r="B626">
            <v>1637</v>
          </cell>
          <cell r="C626" t="str">
            <v>Outside_levy_boundary</v>
          </cell>
          <cell r="D626">
            <v>0</v>
          </cell>
          <cell r="E626">
            <v>0</v>
          </cell>
          <cell r="F626">
            <v>0</v>
          </cell>
          <cell r="G626">
            <v>0</v>
          </cell>
          <cell r="H626" t="str">
            <v>Calgary</v>
          </cell>
          <cell r="I626" t="str">
            <v>City</v>
          </cell>
          <cell r="J626">
            <v>0</v>
          </cell>
          <cell r="K626">
            <v>0</v>
          </cell>
          <cell r="L626">
            <v>0</v>
          </cell>
          <cell r="M626">
            <v>0</v>
          </cell>
          <cell r="N626">
            <v>0</v>
          </cell>
          <cell r="O626">
            <v>0</v>
          </cell>
          <cell r="P626">
            <v>0</v>
          </cell>
          <cell r="Q626">
            <v>0</v>
          </cell>
          <cell r="R626">
            <v>0</v>
          </cell>
          <cell r="U626">
            <v>15</v>
          </cell>
          <cell r="V626" t="str">
            <v>Southeast 68 Street Industrial</v>
          </cell>
          <cell r="W626" t="str">
            <v>Approved</v>
          </cell>
          <cell r="X626" t="str">
            <v>Area Structure Plan</v>
          </cell>
          <cell r="Y626" t="str">
            <v>Southeast 68 Street Industrial Area Structure Plan</v>
          </cell>
        </row>
        <row r="627">
          <cell r="B627">
            <v>1638</v>
          </cell>
          <cell r="C627" t="str">
            <v>Outside_levy_boundary</v>
          </cell>
          <cell r="D627">
            <v>0</v>
          </cell>
          <cell r="E627">
            <v>0</v>
          </cell>
          <cell r="F627">
            <v>0</v>
          </cell>
          <cell r="G627">
            <v>0</v>
          </cell>
          <cell r="H627" t="str">
            <v>Calgary</v>
          </cell>
          <cell r="I627" t="str">
            <v>City</v>
          </cell>
          <cell r="J627">
            <v>0</v>
          </cell>
          <cell r="K627">
            <v>0</v>
          </cell>
          <cell r="L627">
            <v>0</v>
          </cell>
          <cell r="M627">
            <v>0</v>
          </cell>
          <cell r="N627">
            <v>0</v>
          </cell>
          <cell r="O627">
            <v>0</v>
          </cell>
          <cell r="P627">
            <v>0</v>
          </cell>
          <cell r="Q627">
            <v>0</v>
          </cell>
          <cell r="R627">
            <v>0</v>
          </cell>
          <cell r="U627">
            <v>15</v>
          </cell>
          <cell r="V627" t="str">
            <v>Southeast 68 Street Industrial</v>
          </cell>
          <cell r="W627" t="str">
            <v>Approved</v>
          </cell>
          <cell r="X627" t="str">
            <v>Area Structure Plan</v>
          </cell>
          <cell r="Y627" t="str">
            <v>Southeast 68 Street Industrial Area Structure Plan</v>
          </cell>
        </row>
        <row r="628">
          <cell r="B628">
            <v>1639</v>
          </cell>
          <cell r="C628" t="str">
            <v>Outside_levy_boundary</v>
          </cell>
          <cell r="D628">
            <v>0</v>
          </cell>
          <cell r="E628">
            <v>0</v>
          </cell>
          <cell r="F628">
            <v>0</v>
          </cell>
          <cell r="G628">
            <v>0</v>
          </cell>
          <cell r="H628" t="str">
            <v>Calgary</v>
          </cell>
          <cell r="I628" t="str">
            <v>City</v>
          </cell>
          <cell r="J628">
            <v>0</v>
          </cell>
          <cell r="K628">
            <v>0</v>
          </cell>
          <cell r="L628">
            <v>0</v>
          </cell>
          <cell r="M628">
            <v>0</v>
          </cell>
          <cell r="N628">
            <v>0</v>
          </cell>
          <cell r="O628">
            <v>0</v>
          </cell>
          <cell r="P628">
            <v>0</v>
          </cell>
          <cell r="Q628">
            <v>0</v>
          </cell>
          <cell r="R628">
            <v>0</v>
          </cell>
          <cell r="U628">
            <v>15</v>
          </cell>
          <cell r="V628" t="str">
            <v>Southeast 68 Street Industrial</v>
          </cell>
          <cell r="W628" t="str">
            <v>Approved</v>
          </cell>
          <cell r="X628" t="str">
            <v>Area Structure Plan</v>
          </cell>
          <cell r="Y628" t="str">
            <v>Southeast 68 Street Industrial Area Structure Plan</v>
          </cell>
        </row>
        <row r="629">
          <cell r="B629">
            <v>1642</v>
          </cell>
          <cell r="C629" t="str">
            <v>Outside_levy_boundary</v>
          </cell>
          <cell r="D629">
            <v>0</v>
          </cell>
          <cell r="E629">
            <v>0</v>
          </cell>
          <cell r="F629">
            <v>0</v>
          </cell>
          <cell r="G629">
            <v>0</v>
          </cell>
          <cell r="H629" t="str">
            <v>Calgary</v>
          </cell>
          <cell r="I629" t="str">
            <v>City</v>
          </cell>
          <cell r="J629">
            <v>0</v>
          </cell>
          <cell r="K629">
            <v>0</v>
          </cell>
          <cell r="L629">
            <v>0</v>
          </cell>
          <cell r="M629">
            <v>0</v>
          </cell>
          <cell r="N629">
            <v>0</v>
          </cell>
          <cell r="O629">
            <v>0</v>
          </cell>
          <cell r="P629">
            <v>0</v>
          </cell>
          <cell r="Q629">
            <v>0</v>
          </cell>
          <cell r="R629">
            <v>0</v>
          </cell>
          <cell r="U629">
            <v>15</v>
          </cell>
          <cell r="V629" t="str">
            <v>Southeast 68 Street Industrial</v>
          </cell>
          <cell r="W629" t="str">
            <v>Approved</v>
          </cell>
          <cell r="X629" t="str">
            <v>Area Structure Plan</v>
          </cell>
          <cell r="Y629" t="str">
            <v>Southeast 68 Street Industrial Area Structure Plan</v>
          </cell>
        </row>
        <row r="630">
          <cell r="B630">
            <v>1643</v>
          </cell>
          <cell r="C630" t="str">
            <v>Outside_levy_boundary</v>
          </cell>
          <cell r="D630">
            <v>0</v>
          </cell>
          <cell r="E630">
            <v>0</v>
          </cell>
          <cell r="F630">
            <v>0</v>
          </cell>
          <cell r="G630">
            <v>0</v>
          </cell>
          <cell r="H630" t="str">
            <v>Calgary</v>
          </cell>
          <cell r="I630" t="str">
            <v>City</v>
          </cell>
          <cell r="J630">
            <v>0</v>
          </cell>
          <cell r="K630">
            <v>0</v>
          </cell>
          <cell r="L630">
            <v>0</v>
          </cell>
          <cell r="M630">
            <v>0</v>
          </cell>
          <cell r="N630">
            <v>0</v>
          </cell>
          <cell r="O630">
            <v>0</v>
          </cell>
          <cell r="P630">
            <v>0</v>
          </cell>
          <cell r="Q630">
            <v>0</v>
          </cell>
          <cell r="R630">
            <v>0</v>
          </cell>
          <cell r="U630">
            <v>15</v>
          </cell>
          <cell r="V630" t="str">
            <v>Southeast 68 Street Industrial</v>
          </cell>
          <cell r="W630" t="str">
            <v>Approved</v>
          </cell>
          <cell r="X630" t="str">
            <v>Area Structure Plan</v>
          </cell>
          <cell r="Y630" t="str">
            <v>Southeast 68 Street Industrial Area Structure Plan</v>
          </cell>
        </row>
        <row r="631">
          <cell r="B631">
            <v>1646</v>
          </cell>
          <cell r="C631" t="str">
            <v>Outside_levy_boundary</v>
          </cell>
          <cell r="D631">
            <v>0</v>
          </cell>
          <cell r="E631">
            <v>0</v>
          </cell>
          <cell r="F631">
            <v>0</v>
          </cell>
          <cell r="G631">
            <v>0</v>
          </cell>
          <cell r="H631" t="str">
            <v>Calgary</v>
          </cell>
          <cell r="I631" t="str">
            <v>City</v>
          </cell>
          <cell r="J631">
            <v>0</v>
          </cell>
          <cell r="K631">
            <v>0</v>
          </cell>
          <cell r="L631">
            <v>0</v>
          </cell>
          <cell r="M631">
            <v>0</v>
          </cell>
          <cell r="N631">
            <v>0</v>
          </cell>
          <cell r="O631">
            <v>0</v>
          </cell>
          <cell r="P631">
            <v>0</v>
          </cell>
          <cell r="Q631">
            <v>0</v>
          </cell>
          <cell r="R631">
            <v>0</v>
          </cell>
          <cell r="U631">
            <v>15</v>
          </cell>
          <cell r="V631" t="str">
            <v>Southeast 68 Street Industrial</v>
          </cell>
          <cell r="W631" t="str">
            <v>Approved</v>
          </cell>
          <cell r="X631" t="str">
            <v>Area Structure Plan</v>
          </cell>
          <cell r="Y631" t="str">
            <v>Southeast 68 Street Industrial Area Structure Plan</v>
          </cell>
        </row>
        <row r="632">
          <cell r="B632">
            <v>1647</v>
          </cell>
          <cell r="C632" t="str">
            <v>Outside_levy_boundary</v>
          </cell>
          <cell r="D632">
            <v>0</v>
          </cell>
          <cell r="E632">
            <v>0</v>
          </cell>
          <cell r="F632">
            <v>0</v>
          </cell>
          <cell r="G632">
            <v>0</v>
          </cell>
          <cell r="H632" t="str">
            <v>Calgary</v>
          </cell>
          <cell r="I632" t="str">
            <v>City</v>
          </cell>
          <cell r="J632">
            <v>0</v>
          </cell>
          <cell r="K632">
            <v>0</v>
          </cell>
          <cell r="L632">
            <v>0</v>
          </cell>
          <cell r="M632">
            <v>0</v>
          </cell>
          <cell r="N632">
            <v>0</v>
          </cell>
          <cell r="O632">
            <v>0</v>
          </cell>
          <cell r="P632">
            <v>0</v>
          </cell>
          <cell r="Q632">
            <v>0</v>
          </cell>
          <cell r="R632">
            <v>0</v>
          </cell>
          <cell r="U632">
            <v>15</v>
          </cell>
          <cell r="V632" t="str">
            <v>Southeast 68 Street Industrial</v>
          </cell>
          <cell r="W632" t="str">
            <v>Approved</v>
          </cell>
          <cell r="X632" t="str">
            <v>Area Structure Plan</v>
          </cell>
          <cell r="Y632" t="str">
            <v>Southeast 68 Street Industrial Area Structure Plan</v>
          </cell>
        </row>
        <row r="633">
          <cell r="B633">
            <v>1650</v>
          </cell>
          <cell r="C633" t="str">
            <v>Outside_levy_boundary</v>
          </cell>
          <cell r="D633">
            <v>0</v>
          </cell>
          <cell r="E633">
            <v>0</v>
          </cell>
          <cell r="F633">
            <v>0</v>
          </cell>
          <cell r="G633">
            <v>0</v>
          </cell>
          <cell r="H633" t="str">
            <v>Calgary</v>
          </cell>
          <cell r="I633" t="str">
            <v>City</v>
          </cell>
          <cell r="J633">
            <v>0</v>
          </cell>
          <cell r="K633">
            <v>0</v>
          </cell>
          <cell r="L633">
            <v>0</v>
          </cell>
          <cell r="M633">
            <v>0</v>
          </cell>
          <cell r="N633">
            <v>0</v>
          </cell>
          <cell r="O633">
            <v>0</v>
          </cell>
          <cell r="P633">
            <v>0</v>
          </cell>
          <cell r="Q633">
            <v>0</v>
          </cell>
          <cell r="R633">
            <v>0</v>
          </cell>
          <cell r="U633">
            <v>15</v>
          </cell>
          <cell r="V633" t="str">
            <v>Southeast 68 Street Industrial</v>
          </cell>
          <cell r="W633" t="str">
            <v>Approved</v>
          </cell>
          <cell r="X633" t="str">
            <v>Area Structure Plan</v>
          </cell>
          <cell r="Y633" t="str">
            <v>Southeast 68 Street Industrial Area Structure Plan</v>
          </cell>
        </row>
        <row r="634">
          <cell r="B634">
            <v>1651</v>
          </cell>
          <cell r="C634" t="str">
            <v>Outside_levy_boundary</v>
          </cell>
          <cell r="D634">
            <v>0</v>
          </cell>
          <cell r="E634">
            <v>0</v>
          </cell>
          <cell r="F634">
            <v>0</v>
          </cell>
          <cell r="G634">
            <v>0</v>
          </cell>
          <cell r="H634" t="str">
            <v>Calgary</v>
          </cell>
          <cell r="I634" t="str">
            <v>City</v>
          </cell>
          <cell r="J634">
            <v>0</v>
          </cell>
          <cell r="K634">
            <v>0</v>
          </cell>
          <cell r="L634">
            <v>0</v>
          </cell>
          <cell r="M634">
            <v>0</v>
          </cell>
          <cell r="N634">
            <v>0</v>
          </cell>
          <cell r="O634">
            <v>0</v>
          </cell>
          <cell r="P634">
            <v>0</v>
          </cell>
          <cell r="Q634">
            <v>0</v>
          </cell>
          <cell r="R634">
            <v>0</v>
          </cell>
          <cell r="U634">
            <v>15</v>
          </cell>
          <cell r="V634" t="str">
            <v>Southeast 68 Street Industrial</v>
          </cell>
          <cell r="W634" t="str">
            <v>Approved</v>
          </cell>
          <cell r="X634" t="str">
            <v>Area Structure Plan</v>
          </cell>
          <cell r="Y634" t="str">
            <v>Southeast 68 Street Industrial Area Structure Plan</v>
          </cell>
        </row>
        <row r="635">
          <cell r="B635">
            <v>1653</v>
          </cell>
          <cell r="C635" t="str">
            <v>Outside_levy_boundary</v>
          </cell>
          <cell r="D635">
            <v>0</v>
          </cell>
          <cell r="E635">
            <v>0</v>
          </cell>
          <cell r="F635">
            <v>0</v>
          </cell>
          <cell r="G635">
            <v>0</v>
          </cell>
          <cell r="H635" t="str">
            <v>Calgary</v>
          </cell>
          <cell r="I635" t="str">
            <v>City</v>
          </cell>
          <cell r="J635">
            <v>1.9999999909999999</v>
          </cell>
          <cell r="K635">
            <v>2.0657463946600001</v>
          </cell>
          <cell r="L635">
            <v>2.1074039759800001</v>
          </cell>
          <cell r="M635">
            <v>2.3015353408100001</v>
          </cell>
          <cell r="N635">
            <v>2.4963411847299999</v>
          </cell>
          <cell r="O635">
            <v>2.88925434141</v>
          </cell>
          <cell r="P635">
            <v>3.2289008215299999</v>
          </cell>
          <cell r="Q635">
            <v>3.6251105403100001</v>
          </cell>
          <cell r="R635">
            <v>3.9443995172199999</v>
          </cell>
          <cell r="U635">
            <v>15</v>
          </cell>
          <cell r="V635" t="str">
            <v>Southeast 68 Street Industrial</v>
          </cell>
          <cell r="W635" t="str">
            <v>Approved</v>
          </cell>
          <cell r="X635" t="str">
            <v>Area Structure Plan</v>
          </cell>
          <cell r="Y635" t="str">
            <v>Southeast 68 Street Industrial Area Structure Plan</v>
          </cell>
        </row>
        <row r="636">
          <cell r="B636">
            <v>1654</v>
          </cell>
          <cell r="C636" t="str">
            <v>Outside_levy_boundary</v>
          </cell>
          <cell r="D636">
            <v>0</v>
          </cell>
          <cell r="E636">
            <v>0</v>
          </cell>
          <cell r="F636">
            <v>0</v>
          </cell>
          <cell r="G636">
            <v>0</v>
          </cell>
          <cell r="H636" t="str">
            <v>Calgary</v>
          </cell>
          <cell r="I636" t="str">
            <v>City</v>
          </cell>
          <cell r="J636">
            <v>0</v>
          </cell>
          <cell r="K636">
            <v>0</v>
          </cell>
          <cell r="L636">
            <v>0</v>
          </cell>
          <cell r="M636">
            <v>0</v>
          </cell>
          <cell r="N636">
            <v>0</v>
          </cell>
          <cell r="O636">
            <v>0</v>
          </cell>
          <cell r="P636">
            <v>0</v>
          </cell>
          <cell r="Q636">
            <v>0</v>
          </cell>
          <cell r="R636">
            <v>0</v>
          </cell>
          <cell r="U636">
            <v>15</v>
          </cell>
          <cell r="V636" t="str">
            <v>Southeast 68 Street Industrial</v>
          </cell>
          <cell r="W636" t="str">
            <v>Approved</v>
          </cell>
          <cell r="X636" t="str">
            <v>Area Structure Plan</v>
          </cell>
          <cell r="Y636" t="str">
            <v>Southeast 68 Street Industrial Area Structure Plan</v>
          </cell>
        </row>
        <row r="637">
          <cell r="B637">
            <v>3209</v>
          </cell>
          <cell r="C637" t="str">
            <v>Outside_levy_boundary</v>
          </cell>
          <cell r="D637">
            <v>0</v>
          </cell>
          <cell r="E637">
            <v>0</v>
          </cell>
          <cell r="F637">
            <v>0</v>
          </cell>
          <cell r="G637">
            <v>0</v>
          </cell>
          <cell r="H637" t="str">
            <v>Calgary</v>
          </cell>
          <cell r="I637" t="str">
            <v>City</v>
          </cell>
          <cell r="J637">
            <v>0</v>
          </cell>
          <cell r="K637">
            <v>0</v>
          </cell>
          <cell r="L637">
            <v>0</v>
          </cell>
          <cell r="M637">
            <v>0</v>
          </cell>
          <cell r="N637">
            <v>0</v>
          </cell>
          <cell r="O637">
            <v>0</v>
          </cell>
          <cell r="P637">
            <v>0</v>
          </cell>
          <cell r="Q637">
            <v>0</v>
          </cell>
          <cell r="R637">
            <v>0</v>
          </cell>
          <cell r="U637">
            <v>16</v>
          </cell>
          <cell r="V637" t="str">
            <v>Aurora Business Park</v>
          </cell>
          <cell r="W637" t="str">
            <v>Approved</v>
          </cell>
          <cell r="X637" t="str">
            <v>Area Structure Plan</v>
          </cell>
          <cell r="Y637" t="str">
            <v>Aurora Business Park Area Structure Plan</v>
          </cell>
        </row>
        <row r="638">
          <cell r="B638">
            <v>3210</v>
          </cell>
          <cell r="C638" t="str">
            <v>Outside_levy_boundary</v>
          </cell>
          <cell r="D638">
            <v>0</v>
          </cell>
          <cell r="E638">
            <v>0</v>
          </cell>
          <cell r="F638">
            <v>0</v>
          </cell>
          <cell r="G638">
            <v>0</v>
          </cell>
          <cell r="H638" t="str">
            <v>Calgary</v>
          </cell>
          <cell r="I638" t="str">
            <v>City</v>
          </cell>
          <cell r="J638">
            <v>0</v>
          </cell>
          <cell r="K638">
            <v>0</v>
          </cell>
          <cell r="L638">
            <v>0</v>
          </cell>
          <cell r="M638">
            <v>0</v>
          </cell>
          <cell r="N638">
            <v>0</v>
          </cell>
          <cell r="O638">
            <v>0</v>
          </cell>
          <cell r="P638">
            <v>0</v>
          </cell>
          <cell r="Q638">
            <v>0</v>
          </cell>
          <cell r="R638">
            <v>0</v>
          </cell>
          <cell r="U638">
            <v>16</v>
          </cell>
          <cell r="V638" t="str">
            <v>Aurora Business Park</v>
          </cell>
          <cell r="W638" t="str">
            <v>Approved</v>
          </cell>
          <cell r="X638" t="str">
            <v>Area Structure Plan</v>
          </cell>
          <cell r="Y638" t="str">
            <v>Aurora Business Park Area Structure Plan</v>
          </cell>
        </row>
        <row r="639">
          <cell r="B639">
            <v>3211</v>
          </cell>
          <cell r="C639" t="str">
            <v>Outside_levy_boundary</v>
          </cell>
          <cell r="D639">
            <v>0</v>
          </cell>
          <cell r="E639">
            <v>0</v>
          </cell>
          <cell r="F639">
            <v>0</v>
          </cell>
          <cell r="G639">
            <v>0</v>
          </cell>
          <cell r="H639" t="str">
            <v>Calgary</v>
          </cell>
          <cell r="I639" t="str">
            <v>City</v>
          </cell>
          <cell r="J639">
            <v>0</v>
          </cell>
          <cell r="K639">
            <v>0</v>
          </cell>
          <cell r="L639">
            <v>0</v>
          </cell>
          <cell r="M639">
            <v>0</v>
          </cell>
          <cell r="N639">
            <v>0</v>
          </cell>
          <cell r="O639">
            <v>0</v>
          </cell>
          <cell r="P639">
            <v>0</v>
          </cell>
          <cell r="Q639">
            <v>0</v>
          </cell>
          <cell r="R639">
            <v>0</v>
          </cell>
          <cell r="U639">
            <v>16</v>
          </cell>
          <cell r="V639" t="str">
            <v>Aurora Business Park</v>
          </cell>
          <cell r="W639" t="str">
            <v>Approved</v>
          </cell>
          <cell r="X639" t="str">
            <v>Area Structure Plan</v>
          </cell>
          <cell r="Y639" t="str">
            <v>Aurora Business Park Area Structure Plan</v>
          </cell>
        </row>
        <row r="640">
          <cell r="B640">
            <v>3212</v>
          </cell>
          <cell r="C640" t="str">
            <v>Outside_levy_boundary</v>
          </cell>
          <cell r="D640">
            <v>0</v>
          </cell>
          <cell r="E640">
            <v>0</v>
          </cell>
          <cell r="F640">
            <v>0</v>
          </cell>
          <cell r="G640">
            <v>0</v>
          </cell>
          <cell r="H640" t="str">
            <v>Calgary</v>
          </cell>
          <cell r="I640" t="str">
            <v>City</v>
          </cell>
          <cell r="J640">
            <v>0</v>
          </cell>
          <cell r="K640">
            <v>0</v>
          </cell>
          <cell r="L640">
            <v>0</v>
          </cell>
          <cell r="M640">
            <v>0</v>
          </cell>
          <cell r="N640">
            <v>0</v>
          </cell>
          <cell r="O640">
            <v>0</v>
          </cell>
          <cell r="P640">
            <v>0</v>
          </cell>
          <cell r="Q640">
            <v>0</v>
          </cell>
          <cell r="R640">
            <v>0</v>
          </cell>
          <cell r="U640">
            <v>16</v>
          </cell>
          <cell r="V640" t="str">
            <v>Aurora Business Park</v>
          </cell>
          <cell r="W640" t="str">
            <v>Approved</v>
          </cell>
          <cell r="X640" t="str">
            <v>Area Structure Plan</v>
          </cell>
          <cell r="Y640" t="str">
            <v>Aurora Business Park Area Structure Plan</v>
          </cell>
        </row>
        <row r="641">
          <cell r="B641">
            <v>3213</v>
          </cell>
          <cell r="C641" t="str">
            <v>Outside_levy_boundary</v>
          </cell>
          <cell r="D641">
            <v>0</v>
          </cell>
          <cell r="E641">
            <v>0</v>
          </cell>
          <cell r="F641">
            <v>0</v>
          </cell>
          <cell r="G641">
            <v>0</v>
          </cell>
          <cell r="H641" t="str">
            <v>Calgary</v>
          </cell>
          <cell r="I641" t="str">
            <v>City</v>
          </cell>
          <cell r="J641">
            <v>0</v>
          </cell>
          <cell r="K641">
            <v>6.3781616132199998E-40</v>
          </cell>
          <cell r="L641">
            <v>1.19867530484E-39</v>
          </cell>
          <cell r="M641">
            <v>1.8747457601200001E-39</v>
          </cell>
          <cell r="N641">
            <v>2.7230126033400001E-39</v>
          </cell>
          <cell r="O641">
            <v>1.2145419209E-31</v>
          </cell>
          <cell r="P641">
            <v>1.7226171002799999E-17</v>
          </cell>
          <cell r="Q641">
            <v>2.20016451136E-7</v>
          </cell>
          <cell r="R641">
            <v>63.069941814099998</v>
          </cell>
          <cell r="U641">
            <v>16</v>
          </cell>
          <cell r="V641" t="str">
            <v>Aurora Business Park</v>
          </cell>
          <cell r="W641" t="str">
            <v>Approved</v>
          </cell>
          <cell r="X641" t="str">
            <v>Area Structure Plan</v>
          </cell>
          <cell r="Y641" t="str">
            <v>Aurora Business Park Area Structure Plan</v>
          </cell>
        </row>
        <row r="642">
          <cell r="B642">
            <v>3214</v>
          </cell>
          <cell r="C642" t="str">
            <v>Outside_levy_boundary</v>
          </cell>
          <cell r="D642">
            <v>0</v>
          </cell>
          <cell r="E642">
            <v>0</v>
          </cell>
          <cell r="F642">
            <v>0</v>
          </cell>
          <cell r="G642">
            <v>0</v>
          </cell>
          <cell r="H642" t="str">
            <v>Calgary</v>
          </cell>
          <cell r="I642" t="str">
            <v>City</v>
          </cell>
          <cell r="J642">
            <v>0</v>
          </cell>
          <cell r="K642">
            <v>1.0774758453399999E-39</v>
          </cell>
          <cell r="L642">
            <v>2.0249466314800001E-39</v>
          </cell>
          <cell r="M642">
            <v>3.1670462355499997E-39</v>
          </cell>
          <cell r="N642">
            <v>4.6000407085600001E-39</v>
          </cell>
          <cell r="O642">
            <v>2.0517504294800002E-31</v>
          </cell>
          <cell r="P642">
            <v>2.9100521888200003E-17</v>
          </cell>
          <cell r="Q642">
            <v>3.7167827667699997E-7</v>
          </cell>
          <cell r="R642">
            <v>106.545338599</v>
          </cell>
          <cell r="U642">
            <v>16</v>
          </cell>
          <cell r="V642" t="str">
            <v>Aurora Business Park</v>
          </cell>
          <cell r="W642" t="str">
            <v>Approved</v>
          </cell>
          <cell r="X642" t="str">
            <v>Area Structure Plan</v>
          </cell>
          <cell r="Y642" t="str">
            <v>Aurora Business Park Area Structure Plan</v>
          </cell>
        </row>
        <row r="643">
          <cell r="B643">
            <v>3235</v>
          </cell>
          <cell r="C643" t="str">
            <v>Outside_levy_boundary</v>
          </cell>
          <cell r="D643">
            <v>0</v>
          </cell>
          <cell r="E643">
            <v>0</v>
          </cell>
          <cell r="F643">
            <v>0</v>
          </cell>
          <cell r="G643">
            <v>0</v>
          </cell>
          <cell r="H643" t="str">
            <v>Calgary</v>
          </cell>
          <cell r="I643" t="str">
            <v>City</v>
          </cell>
          <cell r="J643">
            <v>0</v>
          </cell>
          <cell r="K643">
            <v>0</v>
          </cell>
          <cell r="L643">
            <v>0</v>
          </cell>
          <cell r="M643">
            <v>0</v>
          </cell>
          <cell r="N643">
            <v>0</v>
          </cell>
          <cell r="O643">
            <v>0</v>
          </cell>
          <cell r="P643">
            <v>0</v>
          </cell>
          <cell r="Q643">
            <v>0</v>
          </cell>
          <cell r="R643">
            <v>0</v>
          </cell>
          <cell r="U643">
            <v>16</v>
          </cell>
          <cell r="V643" t="str">
            <v>Aurora Business Park</v>
          </cell>
          <cell r="W643" t="str">
            <v>Approved</v>
          </cell>
          <cell r="X643" t="str">
            <v>Area Structure Plan</v>
          </cell>
          <cell r="Y643" t="str">
            <v>Aurora Business Park Area Structure Plan</v>
          </cell>
        </row>
        <row r="644">
          <cell r="B644">
            <v>2021</v>
          </cell>
          <cell r="C644" t="str">
            <v>Outside_levy_boundary</v>
          </cell>
          <cell r="D644">
            <v>0</v>
          </cell>
          <cell r="E644">
            <v>0</v>
          </cell>
          <cell r="F644">
            <v>0</v>
          </cell>
          <cell r="G644">
            <v>0</v>
          </cell>
          <cell r="H644" t="str">
            <v>Calgary</v>
          </cell>
          <cell r="I644" t="str">
            <v>City</v>
          </cell>
          <cell r="J644">
            <v>0</v>
          </cell>
          <cell r="K644">
            <v>0</v>
          </cell>
          <cell r="L644">
            <v>0</v>
          </cell>
          <cell r="M644">
            <v>0</v>
          </cell>
          <cell r="N644">
            <v>0</v>
          </cell>
          <cell r="O644">
            <v>0</v>
          </cell>
          <cell r="P644">
            <v>0</v>
          </cell>
          <cell r="Q644">
            <v>0</v>
          </cell>
          <cell r="R644">
            <v>0</v>
          </cell>
          <cell r="U644">
            <v>17</v>
          </cell>
          <cell r="V644" t="str">
            <v>Northeast Industrial</v>
          </cell>
          <cell r="W644" t="str">
            <v>Approved</v>
          </cell>
          <cell r="X644" t="str">
            <v>Area Structure Plan</v>
          </cell>
          <cell r="Y644" t="str">
            <v>Northeast Industrial Area Structure Plan</v>
          </cell>
        </row>
        <row r="645">
          <cell r="B645">
            <v>2023</v>
          </cell>
          <cell r="C645" t="str">
            <v>Outside_levy_boundary</v>
          </cell>
          <cell r="D645">
            <v>0</v>
          </cell>
          <cell r="E645">
            <v>0</v>
          </cell>
          <cell r="F645">
            <v>0</v>
          </cell>
          <cell r="G645">
            <v>0</v>
          </cell>
          <cell r="H645" t="str">
            <v>Calgary</v>
          </cell>
          <cell r="I645" t="str">
            <v>City</v>
          </cell>
          <cell r="J645">
            <v>0</v>
          </cell>
          <cell r="K645">
            <v>0</v>
          </cell>
          <cell r="L645">
            <v>0</v>
          </cell>
          <cell r="M645">
            <v>0</v>
          </cell>
          <cell r="N645">
            <v>0</v>
          </cell>
          <cell r="O645">
            <v>0</v>
          </cell>
          <cell r="P645">
            <v>0</v>
          </cell>
          <cell r="Q645">
            <v>0</v>
          </cell>
          <cell r="R645">
            <v>0</v>
          </cell>
          <cell r="U645">
            <v>17</v>
          </cell>
          <cell r="V645" t="str">
            <v>Northeast Industrial</v>
          </cell>
          <cell r="W645" t="str">
            <v>Approved</v>
          </cell>
          <cell r="X645" t="str">
            <v>Area Structure Plan</v>
          </cell>
          <cell r="Y645" t="str">
            <v>Northeast Industrial Area Structure Plan</v>
          </cell>
        </row>
        <row r="646">
          <cell r="B646">
            <v>2024</v>
          </cell>
          <cell r="C646" t="str">
            <v>Outside_levy_boundary</v>
          </cell>
          <cell r="D646">
            <v>0</v>
          </cell>
          <cell r="E646">
            <v>0</v>
          </cell>
          <cell r="F646">
            <v>0</v>
          </cell>
          <cell r="G646">
            <v>0</v>
          </cell>
          <cell r="H646" t="str">
            <v>Calgary</v>
          </cell>
          <cell r="I646" t="str">
            <v>City</v>
          </cell>
          <cell r="J646">
            <v>0</v>
          </cell>
          <cell r="K646">
            <v>0</v>
          </cell>
          <cell r="L646">
            <v>0</v>
          </cell>
          <cell r="M646">
            <v>0</v>
          </cell>
          <cell r="N646">
            <v>0</v>
          </cell>
          <cell r="O646">
            <v>0</v>
          </cell>
          <cell r="P646">
            <v>0</v>
          </cell>
          <cell r="Q646">
            <v>0</v>
          </cell>
          <cell r="R646">
            <v>0</v>
          </cell>
          <cell r="U646">
            <v>17</v>
          </cell>
          <cell r="V646" t="str">
            <v>Northeast Industrial</v>
          </cell>
          <cell r="W646" t="str">
            <v>Approved</v>
          </cell>
          <cell r="X646" t="str">
            <v>Area Structure Plan</v>
          </cell>
          <cell r="Y646" t="str">
            <v>Northeast Industrial Area Structure Plan</v>
          </cell>
        </row>
        <row r="647">
          <cell r="B647">
            <v>2025</v>
          </cell>
          <cell r="C647" t="str">
            <v>Outside_levy_boundary</v>
          </cell>
          <cell r="D647">
            <v>0</v>
          </cell>
          <cell r="E647">
            <v>0</v>
          </cell>
          <cell r="F647">
            <v>0</v>
          </cell>
          <cell r="G647">
            <v>0</v>
          </cell>
          <cell r="H647" t="str">
            <v>Calgary</v>
          </cell>
          <cell r="I647" t="str">
            <v>City</v>
          </cell>
          <cell r="J647">
            <v>0</v>
          </cell>
          <cell r="K647">
            <v>0</v>
          </cell>
          <cell r="L647">
            <v>0</v>
          </cell>
          <cell r="M647">
            <v>0</v>
          </cell>
          <cell r="N647">
            <v>0</v>
          </cell>
          <cell r="O647">
            <v>0</v>
          </cell>
          <cell r="P647">
            <v>0</v>
          </cell>
          <cell r="Q647">
            <v>0</v>
          </cell>
          <cell r="R647">
            <v>0</v>
          </cell>
          <cell r="U647">
            <v>17</v>
          </cell>
          <cell r="V647" t="str">
            <v>Northeast Industrial</v>
          </cell>
          <cell r="W647" t="str">
            <v>Approved</v>
          </cell>
          <cell r="X647" t="str">
            <v>Area Structure Plan</v>
          </cell>
          <cell r="Y647" t="str">
            <v>Northeast Industrial Area Structure Plan</v>
          </cell>
        </row>
        <row r="648">
          <cell r="B648">
            <v>2026</v>
          </cell>
          <cell r="C648" t="str">
            <v>Outside_levy_boundary</v>
          </cell>
          <cell r="D648">
            <v>0</v>
          </cell>
          <cell r="E648">
            <v>0</v>
          </cell>
          <cell r="F648">
            <v>0</v>
          </cell>
          <cell r="G648">
            <v>0</v>
          </cell>
          <cell r="H648" t="str">
            <v>Calgary</v>
          </cell>
          <cell r="I648" t="str">
            <v>City</v>
          </cell>
          <cell r="J648">
            <v>0</v>
          </cell>
          <cell r="K648">
            <v>0</v>
          </cell>
          <cell r="L648">
            <v>0</v>
          </cell>
          <cell r="M648">
            <v>0</v>
          </cell>
          <cell r="N648">
            <v>0</v>
          </cell>
          <cell r="O648">
            <v>0</v>
          </cell>
          <cell r="P648">
            <v>0</v>
          </cell>
          <cell r="Q648">
            <v>0</v>
          </cell>
          <cell r="R648">
            <v>0</v>
          </cell>
          <cell r="U648">
            <v>17</v>
          </cell>
          <cell r="V648" t="str">
            <v>Northeast Industrial</v>
          </cell>
          <cell r="W648" t="str">
            <v>Approved</v>
          </cell>
          <cell r="X648" t="str">
            <v>Area Structure Plan</v>
          </cell>
          <cell r="Y648" t="str">
            <v>Northeast Industrial Area Structure Plan</v>
          </cell>
        </row>
        <row r="649">
          <cell r="B649">
            <v>2027</v>
          </cell>
          <cell r="C649" t="str">
            <v>Outside_levy_boundary</v>
          </cell>
          <cell r="D649">
            <v>0</v>
          </cell>
          <cell r="E649">
            <v>0</v>
          </cell>
          <cell r="F649">
            <v>0</v>
          </cell>
          <cell r="G649">
            <v>0</v>
          </cell>
          <cell r="H649" t="str">
            <v>Calgary</v>
          </cell>
          <cell r="I649" t="str">
            <v>City</v>
          </cell>
          <cell r="J649">
            <v>0</v>
          </cell>
          <cell r="K649">
            <v>0</v>
          </cell>
          <cell r="L649">
            <v>0</v>
          </cell>
          <cell r="M649">
            <v>0</v>
          </cell>
          <cell r="N649">
            <v>0</v>
          </cell>
          <cell r="O649">
            <v>0</v>
          </cell>
          <cell r="P649">
            <v>0</v>
          </cell>
          <cell r="Q649">
            <v>0</v>
          </cell>
          <cell r="R649">
            <v>0</v>
          </cell>
          <cell r="U649">
            <v>17</v>
          </cell>
          <cell r="V649" t="str">
            <v>Northeast Industrial</v>
          </cell>
          <cell r="W649" t="str">
            <v>Approved</v>
          </cell>
          <cell r="X649" t="str">
            <v>Area Structure Plan</v>
          </cell>
          <cell r="Y649" t="str">
            <v>Northeast Industrial Area Structure Plan</v>
          </cell>
        </row>
        <row r="650">
          <cell r="B650">
            <v>2028</v>
          </cell>
          <cell r="C650" t="str">
            <v>Outside_levy_boundary</v>
          </cell>
          <cell r="D650">
            <v>0</v>
          </cell>
          <cell r="E650">
            <v>0</v>
          </cell>
          <cell r="F650">
            <v>0</v>
          </cell>
          <cell r="G650">
            <v>0</v>
          </cell>
          <cell r="H650" t="str">
            <v>Calgary</v>
          </cell>
          <cell r="I650" t="str">
            <v>City</v>
          </cell>
          <cell r="J650">
            <v>0</v>
          </cell>
          <cell r="K650">
            <v>0</v>
          </cell>
          <cell r="L650">
            <v>0</v>
          </cell>
          <cell r="M650">
            <v>0</v>
          </cell>
          <cell r="N650">
            <v>0</v>
          </cell>
          <cell r="O650">
            <v>0</v>
          </cell>
          <cell r="P650">
            <v>0</v>
          </cell>
          <cell r="Q650">
            <v>0</v>
          </cell>
          <cell r="R650">
            <v>0</v>
          </cell>
          <cell r="U650">
            <v>17</v>
          </cell>
          <cell r="V650" t="str">
            <v>Northeast Industrial</v>
          </cell>
          <cell r="W650" t="str">
            <v>Approved</v>
          </cell>
          <cell r="X650" t="str">
            <v>Area Structure Plan</v>
          </cell>
          <cell r="Y650" t="str">
            <v>Northeast Industrial Area Structure Plan</v>
          </cell>
        </row>
        <row r="651">
          <cell r="B651">
            <v>2031</v>
          </cell>
          <cell r="C651" t="str">
            <v>Outside_levy_boundary</v>
          </cell>
          <cell r="D651">
            <v>0</v>
          </cell>
          <cell r="E651">
            <v>0</v>
          </cell>
          <cell r="F651">
            <v>0</v>
          </cell>
          <cell r="G651">
            <v>0</v>
          </cell>
          <cell r="H651" t="str">
            <v>Calgary</v>
          </cell>
          <cell r="I651" t="str">
            <v>City</v>
          </cell>
          <cell r="J651">
            <v>0</v>
          </cell>
          <cell r="K651">
            <v>0</v>
          </cell>
          <cell r="L651">
            <v>0</v>
          </cell>
          <cell r="M651">
            <v>0</v>
          </cell>
          <cell r="N651">
            <v>0</v>
          </cell>
          <cell r="O651">
            <v>0</v>
          </cell>
          <cell r="P651">
            <v>0</v>
          </cell>
          <cell r="Q651">
            <v>0</v>
          </cell>
          <cell r="R651">
            <v>0</v>
          </cell>
          <cell r="U651">
            <v>17</v>
          </cell>
          <cell r="V651" t="str">
            <v>Northeast Industrial</v>
          </cell>
          <cell r="W651" t="str">
            <v>Approved</v>
          </cell>
          <cell r="X651" t="str">
            <v>Area Structure Plan</v>
          </cell>
          <cell r="Y651" t="str">
            <v>Northeast Industrial Area Structure Plan</v>
          </cell>
        </row>
        <row r="652">
          <cell r="B652">
            <v>2038</v>
          </cell>
          <cell r="C652" t="str">
            <v>Outside_levy_boundary</v>
          </cell>
          <cell r="D652">
            <v>0</v>
          </cell>
          <cell r="E652">
            <v>0</v>
          </cell>
          <cell r="F652">
            <v>0</v>
          </cell>
          <cell r="G652">
            <v>0</v>
          </cell>
          <cell r="H652" t="str">
            <v>Calgary</v>
          </cell>
          <cell r="I652" t="str">
            <v>City</v>
          </cell>
          <cell r="J652">
            <v>0</v>
          </cell>
          <cell r="K652">
            <v>0</v>
          </cell>
          <cell r="L652">
            <v>0</v>
          </cell>
          <cell r="M652">
            <v>0</v>
          </cell>
          <cell r="N652">
            <v>0</v>
          </cell>
          <cell r="O652">
            <v>0</v>
          </cell>
          <cell r="P652">
            <v>0</v>
          </cell>
          <cell r="Q652">
            <v>0</v>
          </cell>
          <cell r="R652">
            <v>0</v>
          </cell>
          <cell r="U652">
            <v>17</v>
          </cell>
          <cell r="V652" t="str">
            <v>Northeast Industrial</v>
          </cell>
          <cell r="W652" t="str">
            <v>Approved</v>
          </cell>
          <cell r="X652" t="str">
            <v>Area Structure Plan</v>
          </cell>
          <cell r="Y652" t="str">
            <v>Northeast Industrial Area Structure Plan</v>
          </cell>
        </row>
        <row r="653">
          <cell r="B653">
            <v>625</v>
          </cell>
          <cell r="C653" t="str">
            <v>Outside_levy_boundary</v>
          </cell>
          <cell r="D653">
            <v>0</v>
          </cell>
          <cell r="E653">
            <v>0</v>
          </cell>
          <cell r="F653">
            <v>0</v>
          </cell>
          <cell r="G653">
            <v>0</v>
          </cell>
          <cell r="H653" t="str">
            <v>Calgary</v>
          </cell>
          <cell r="I653" t="str">
            <v>City</v>
          </cell>
          <cell r="J653">
            <v>4141.0000000399996</v>
          </cell>
          <cell r="K653">
            <v>4661.3580000000002</v>
          </cell>
          <cell r="L653">
            <v>4661.3580000000002</v>
          </cell>
          <cell r="M653">
            <v>4661.3580000000002</v>
          </cell>
          <cell r="N653">
            <v>5115.933</v>
          </cell>
          <cell r="O653">
            <v>5115.933</v>
          </cell>
          <cell r="P653">
            <v>5115.933</v>
          </cell>
          <cell r="Q653">
            <v>5115.933</v>
          </cell>
          <cell r="R653">
            <v>5115.933</v>
          </cell>
          <cell r="S653" t="str">
            <v>Westview</v>
          </cell>
          <cell r="T653" t="str">
            <v>Unfunded</v>
          </cell>
          <cell r="U653">
            <v>18</v>
          </cell>
          <cell r="V653" t="str">
            <v>West Springs</v>
          </cell>
          <cell r="W653" t="str">
            <v>Approved</v>
          </cell>
          <cell r="X653" t="str">
            <v>Area Structure Plan</v>
          </cell>
          <cell r="Y653" t="str">
            <v>West Springs Area Structure Plan</v>
          </cell>
        </row>
        <row r="654">
          <cell r="B654">
            <v>626</v>
          </cell>
          <cell r="C654" t="str">
            <v>Outside_levy_boundary</v>
          </cell>
          <cell r="D654">
            <v>0</v>
          </cell>
          <cell r="E654">
            <v>0</v>
          </cell>
          <cell r="F654">
            <v>0</v>
          </cell>
          <cell r="G654">
            <v>0</v>
          </cell>
          <cell r="H654" t="str">
            <v>Calgary</v>
          </cell>
          <cell r="I654" t="str">
            <v>City</v>
          </cell>
          <cell r="J654">
            <v>2919</v>
          </cell>
          <cell r="K654">
            <v>3411.5540000000001</v>
          </cell>
          <cell r="L654">
            <v>4477.4539999999997</v>
          </cell>
          <cell r="M654">
            <v>4813.9440000000004</v>
          </cell>
          <cell r="N654">
            <v>5784.7489999999998</v>
          </cell>
          <cell r="O654">
            <v>7631.2640000000001</v>
          </cell>
          <cell r="P654">
            <v>8038.8140000000003</v>
          </cell>
          <cell r="Q654">
            <v>8038.8140000000003</v>
          </cell>
          <cell r="R654">
            <v>8038.8140000000003</v>
          </cell>
          <cell r="S654" t="str">
            <v>Westview</v>
          </cell>
          <cell r="T654" t="str">
            <v>Unfunded</v>
          </cell>
          <cell r="U654">
            <v>18</v>
          </cell>
          <cell r="V654" t="str">
            <v>West Springs</v>
          </cell>
          <cell r="W654" t="str">
            <v>Approved</v>
          </cell>
          <cell r="X654" t="str">
            <v>Area Structure Plan</v>
          </cell>
          <cell r="Y654" t="str">
            <v>West Springs Area Structure Plan</v>
          </cell>
        </row>
        <row r="655">
          <cell r="B655">
            <v>627</v>
          </cell>
          <cell r="C655" t="str">
            <v>Outside_levy_boundary</v>
          </cell>
          <cell r="D655">
            <v>0</v>
          </cell>
          <cell r="E655">
            <v>0</v>
          </cell>
          <cell r="F655">
            <v>0</v>
          </cell>
          <cell r="G655">
            <v>0</v>
          </cell>
          <cell r="H655" t="str">
            <v>Calgary</v>
          </cell>
          <cell r="I655" t="str">
            <v>City</v>
          </cell>
          <cell r="J655">
            <v>3434.0000000099999</v>
          </cell>
          <cell r="K655">
            <v>3617.152</v>
          </cell>
          <cell r="L655">
            <v>3717.4720000000002</v>
          </cell>
          <cell r="M655">
            <v>3717.4720000000002</v>
          </cell>
          <cell r="N655">
            <v>3924.3820000000001</v>
          </cell>
          <cell r="O655">
            <v>3924.3820000000001</v>
          </cell>
          <cell r="P655">
            <v>3924.3820000000001</v>
          </cell>
          <cell r="Q655">
            <v>3924.3820000000001</v>
          </cell>
          <cell r="R655">
            <v>3924.3820000000001</v>
          </cell>
          <cell r="S655" t="str">
            <v>Westview</v>
          </cell>
          <cell r="T655" t="str">
            <v>Unfunded</v>
          </cell>
          <cell r="U655">
            <v>18</v>
          </cell>
          <cell r="V655" t="str">
            <v>West Springs</v>
          </cell>
          <cell r="W655" t="str">
            <v>Approved</v>
          </cell>
          <cell r="X655" t="str">
            <v>Area Structure Plan</v>
          </cell>
          <cell r="Y655" t="str">
            <v>West Springs Area Structure Plan</v>
          </cell>
        </row>
        <row r="656">
          <cell r="B656">
            <v>613</v>
          </cell>
          <cell r="C656" t="str">
            <v>Outside_levy_boundary</v>
          </cell>
          <cell r="D656">
            <v>0</v>
          </cell>
          <cell r="E656">
            <v>0</v>
          </cell>
          <cell r="F656">
            <v>0</v>
          </cell>
          <cell r="G656">
            <v>0</v>
          </cell>
          <cell r="H656" t="str">
            <v>Calgary</v>
          </cell>
          <cell r="I656" t="str">
            <v>City</v>
          </cell>
          <cell r="J656">
            <v>4210.9999999600004</v>
          </cell>
          <cell r="K656">
            <v>4768.7784418299998</v>
          </cell>
          <cell r="L656">
            <v>4934.4963945899999</v>
          </cell>
          <cell r="M656">
            <v>4984.2884832899999</v>
          </cell>
          <cell r="N656">
            <v>4985.0198086700002</v>
          </cell>
          <cell r="O656">
            <v>4840.4925436900003</v>
          </cell>
          <cell r="P656">
            <v>4563.5208607900004</v>
          </cell>
          <cell r="Q656">
            <v>4277.5738989000001</v>
          </cell>
          <cell r="R656">
            <v>4075.28015177</v>
          </cell>
          <cell r="U656">
            <v>19</v>
          </cell>
          <cell r="V656" t="str">
            <v>East Springbank</v>
          </cell>
          <cell r="W656" t="str">
            <v>Approved</v>
          </cell>
          <cell r="X656" t="str">
            <v>Area Structure Plan</v>
          </cell>
          <cell r="Y656" t="str">
            <v>East Springbank Area Structure Plan</v>
          </cell>
        </row>
        <row r="657">
          <cell r="B657">
            <v>620</v>
          </cell>
          <cell r="C657" t="str">
            <v>Outside_levy_boundary</v>
          </cell>
          <cell r="D657">
            <v>0</v>
          </cell>
          <cell r="E657">
            <v>0</v>
          </cell>
          <cell r="F657">
            <v>0</v>
          </cell>
          <cell r="G657">
            <v>0</v>
          </cell>
          <cell r="H657" t="str">
            <v>Calgary</v>
          </cell>
          <cell r="I657" t="str">
            <v>City</v>
          </cell>
          <cell r="J657">
            <v>2060.0000000199998</v>
          </cell>
          <cell r="K657">
            <v>2199.6799999999998</v>
          </cell>
          <cell r="L657">
            <v>2325.08</v>
          </cell>
          <cell r="M657">
            <v>2472.4250000000002</v>
          </cell>
          <cell r="N657">
            <v>2472.4250000000002</v>
          </cell>
          <cell r="O657">
            <v>2472.4250000000002</v>
          </cell>
          <cell r="P657">
            <v>2472.4250000000002</v>
          </cell>
          <cell r="Q657">
            <v>2472.4250000000002</v>
          </cell>
          <cell r="R657">
            <v>2472.4250000000002</v>
          </cell>
          <cell r="S657" t="str">
            <v>Westview</v>
          </cell>
          <cell r="T657" t="str">
            <v>Unfunded</v>
          </cell>
          <cell r="U657">
            <v>19</v>
          </cell>
          <cell r="V657" t="str">
            <v>East Springbank</v>
          </cell>
          <cell r="W657" t="str">
            <v>Approved</v>
          </cell>
          <cell r="X657" t="str">
            <v>Area Structure Plan</v>
          </cell>
          <cell r="Y657" t="str">
            <v>East Springbank Area Structure Plan</v>
          </cell>
        </row>
        <row r="658">
          <cell r="B658">
            <v>621</v>
          </cell>
          <cell r="C658" t="str">
            <v>Outside_levy_boundary</v>
          </cell>
          <cell r="D658">
            <v>0</v>
          </cell>
          <cell r="E658">
            <v>0</v>
          </cell>
          <cell r="F658">
            <v>0</v>
          </cell>
          <cell r="G658">
            <v>0</v>
          </cell>
          <cell r="H658" t="str">
            <v>Calgary</v>
          </cell>
          <cell r="I658" t="str">
            <v>City</v>
          </cell>
          <cell r="J658">
            <v>1991.99999996</v>
          </cell>
          <cell r="K658">
            <v>1975</v>
          </cell>
          <cell r="L658">
            <v>1975</v>
          </cell>
          <cell r="M658">
            <v>1975</v>
          </cell>
          <cell r="N658">
            <v>1975</v>
          </cell>
          <cell r="O658">
            <v>1975</v>
          </cell>
          <cell r="P658">
            <v>1975</v>
          </cell>
          <cell r="Q658">
            <v>1975</v>
          </cell>
          <cell r="R658">
            <v>1975</v>
          </cell>
          <cell r="S658" t="str">
            <v>Westview</v>
          </cell>
          <cell r="T658" t="str">
            <v>Unfunded</v>
          </cell>
          <cell r="U658">
            <v>19</v>
          </cell>
          <cell r="V658" t="str">
            <v>East Springbank</v>
          </cell>
          <cell r="W658" t="str">
            <v>Approved</v>
          </cell>
          <cell r="X658" t="str">
            <v>Area Structure Plan</v>
          </cell>
          <cell r="Y658" t="str">
            <v>East Springbank Area Structure Plan</v>
          </cell>
        </row>
        <row r="659">
          <cell r="B659">
            <v>623</v>
          </cell>
          <cell r="C659" t="str">
            <v>Outside_levy_boundary</v>
          </cell>
          <cell r="D659">
            <v>0</v>
          </cell>
          <cell r="E659">
            <v>0</v>
          </cell>
          <cell r="F659">
            <v>0</v>
          </cell>
          <cell r="G659">
            <v>0</v>
          </cell>
          <cell r="H659" t="str">
            <v>Calgary</v>
          </cell>
          <cell r="I659" t="str">
            <v>City</v>
          </cell>
          <cell r="J659">
            <v>2701.0000000300001</v>
          </cell>
          <cell r="K659">
            <v>2687</v>
          </cell>
          <cell r="L659">
            <v>2687</v>
          </cell>
          <cell r="M659">
            <v>2687</v>
          </cell>
          <cell r="N659">
            <v>2687</v>
          </cell>
          <cell r="O659">
            <v>2687</v>
          </cell>
          <cell r="P659">
            <v>2687</v>
          </cell>
          <cell r="Q659">
            <v>2687</v>
          </cell>
          <cell r="R659">
            <v>2687</v>
          </cell>
          <cell r="S659" t="str">
            <v>Westview</v>
          </cell>
          <cell r="T659" t="str">
            <v>Unfunded</v>
          </cell>
          <cell r="U659">
            <v>19</v>
          </cell>
          <cell r="V659" t="str">
            <v>East Springbank</v>
          </cell>
          <cell r="W659" t="str">
            <v>Approved</v>
          </cell>
          <cell r="X659" t="str">
            <v>Area Structure Plan</v>
          </cell>
          <cell r="Y659" t="str">
            <v>East Springbank Area Structure Plan</v>
          </cell>
        </row>
        <row r="660">
          <cell r="B660">
            <v>624</v>
          </cell>
          <cell r="C660" t="str">
            <v>Outside_levy_boundary</v>
          </cell>
          <cell r="D660">
            <v>0</v>
          </cell>
          <cell r="E660">
            <v>0</v>
          </cell>
          <cell r="F660">
            <v>0</v>
          </cell>
          <cell r="G660">
            <v>0</v>
          </cell>
          <cell r="H660" t="str">
            <v>Calgary</v>
          </cell>
          <cell r="I660" t="str">
            <v>City</v>
          </cell>
          <cell r="J660">
            <v>2369.0000000099999</v>
          </cell>
          <cell r="K660">
            <v>2436.5652870099998</v>
          </cell>
          <cell r="L660">
            <v>2451.3011986699998</v>
          </cell>
          <cell r="M660">
            <v>2452.5043446999998</v>
          </cell>
          <cell r="N660">
            <v>2437.4466174499998</v>
          </cell>
          <cell r="O660">
            <v>2345.2698880799999</v>
          </cell>
          <cell r="P660">
            <v>2174.4706303200001</v>
          </cell>
          <cell r="Q660">
            <v>2006.4244547599999</v>
          </cell>
          <cell r="R660">
            <v>1914.0864845200001</v>
          </cell>
          <cell r="S660" t="str">
            <v>Westview</v>
          </cell>
          <cell r="T660" t="str">
            <v>Unfunded</v>
          </cell>
          <cell r="U660">
            <v>19</v>
          </cell>
          <cell r="V660" t="str">
            <v>East Springbank</v>
          </cell>
          <cell r="W660" t="str">
            <v>Approved</v>
          </cell>
          <cell r="X660" t="str">
            <v>Area Structure Plan</v>
          </cell>
          <cell r="Y660" t="str">
            <v>East Springbank Area Structure Plan</v>
          </cell>
        </row>
        <row r="661">
          <cell r="B661">
            <v>628</v>
          </cell>
          <cell r="C661" t="str">
            <v>Outside_levy_boundary</v>
          </cell>
          <cell r="D661">
            <v>0</v>
          </cell>
          <cell r="E661">
            <v>0</v>
          </cell>
          <cell r="F661">
            <v>0</v>
          </cell>
          <cell r="G661">
            <v>0</v>
          </cell>
          <cell r="H661" t="str">
            <v>Calgary</v>
          </cell>
          <cell r="I661" t="str">
            <v>City</v>
          </cell>
          <cell r="J661">
            <v>13</v>
          </cell>
          <cell r="K661">
            <v>15</v>
          </cell>
          <cell r="L661">
            <v>15</v>
          </cell>
          <cell r="M661">
            <v>15</v>
          </cell>
          <cell r="N661">
            <v>15</v>
          </cell>
          <cell r="O661">
            <v>15</v>
          </cell>
          <cell r="P661">
            <v>15</v>
          </cell>
          <cell r="Q661">
            <v>15</v>
          </cell>
          <cell r="R661">
            <v>15</v>
          </cell>
          <cell r="S661" t="str">
            <v>Westview</v>
          </cell>
          <cell r="T661" t="str">
            <v>Unfunded</v>
          </cell>
          <cell r="U661">
            <v>19</v>
          </cell>
          <cell r="V661" t="str">
            <v>East Springbank</v>
          </cell>
          <cell r="W661" t="str">
            <v>Approved</v>
          </cell>
          <cell r="X661" t="str">
            <v>Area Structure Plan</v>
          </cell>
          <cell r="Y661" t="str">
            <v>East Springbank Area Structure Plan</v>
          </cell>
        </row>
        <row r="662">
          <cell r="B662">
            <v>630</v>
          </cell>
          <cell r="C662" t="str">
            <v>Outside_levy_boundary</v>
          </cell>
          <cell r="D662">
            <v>0</v>
          </cell>
          <cell r="E662">
            <v>0</v>
          </cell>
          <cell r="F662">
            <v>0</v>
          </cell>
          <cell r="G662">
            <v>0</v>
          </cell>
          <cell r="H662" t="str">
            <v>Calgary</v>
          </cell>
          <cell r="I662" t="str">
            <v>City</v>
          </cell>
          <cell r="J662">
            <v>0</v>
          </cell>
          <cell r="K662">
            <v>0</v>
          </cell>
          <cell r="L662">
            <v>0</v>
          </cell>
          <cell r="M662">
            <v>0</v>
          </cell>
          <cell r="N662">
            <v>0</v>
          </cell>
          <cell r="O662">
            <v>0</v>
          </cell>
          <cell r="P662">
            <v>0</v>
          </cell>
          <cell r="Q662">
            <v>0</v>
          </cell>
          <cell r="R662">
            <v>0</v>
          </cell>
          <cell r="S662" t="str">
            <v>Westview</v>
          </cell>
          <cell r="T662" t="str">
            <v>Unfunded</v>
          </cell>
          <cell r="U662">
            <v>19</v>
          </cell>
          <cell r="V662" t="str">
            <v>East Springbank</v>
          </cell>
          <cell r="W662" t="str">
            <v>Approved</v>
          </cell>
          <cell r="X662" t="str">
            <v>Area Structure Plan</v>
          </cell>
          <cell r="Y662" t="str">
            <v>East Springbank Area Structure Plan</v>
          </cell>
        </row>
        <row r="663">
          <cell r="B663">
            <v>631</v>
          </cell>
          <cell r="C663" t="str">
            <v>Outside_levy_boundary</v>
          </cell>
          <cell r="D663">
            <v>0</v>
          </cell>
          <cell r="E663">
            <v>0</v>
          </cell>
          <cell r="F663">
            <v>0</v>
          </cell>
          <cell r="G663">
            <v>0</v>
          </cell>
          <cell r="H663" t="str">
            <v>Calgary</v>
          </cell>
          <cell r="I663" t="str">
            <v>City</v>
          </cell>
          <cell r="J663">
            <v>2865.0000000199998</v>
          </cell>
          <cell r="K663">
            <v>2840</v>
          </cell>
          <cell r="L663">
            <v>2840</v>
          </cell>
          <cell r="M663">
            <v>2840</v>
          </cell>
          <cell r="N663">
            <v>2840</v>
          </cell>
          <cell r="O663">
            <v>2840</v>
          </cell>
          <cell r="P663">
            <v>2840</v>
          </cell>
          <cell r="Q663">
            <v>2840</v>
          </cell>
          <cell r="R663">
            <v>2840</v>
          </cell>
          <cell r="S663" t="str">
            <v>Westview</v>
          </cell>
          <cell r="T663" t="str">
            <v>Unfunded</v>
          </cell>
          <cell r="U663">
            <v>19</v>
          </cell>
          <cell r="V663" t="str">
            <v>East Springbank</v>
          </cell>
          <cell r="W663" t="str">
            <v>Approved</v>
          </cell>
          <cell r="X663" t="str">
            <v>Area Structure Plan</v>
          </cell>
          <cell r="Y663" t="str">
            <v>East Springbank Area Structure Plan</v>
          </cell>
        </row>
        <row r="664">
          <cell r="B664">
            <v>632</v>
          </cell>
          <cell r="C664" t="str">
            <v>Outside_levy_boundary</v>
          </cell>
          <cell r="D664">
            <v>0</v>
          </cell>
          <cell r="E664">
            <v>0</v>
          </cell>
          <cell r="F664">
            <v>0</v>
          </cell>
          <cell r="G664">
            <v>0</v>
          </cell>
          <cell r="H664" t="str">
            <v>Calgary</v>
          </cell>
          <cell r="I664" t="str">
            <v>City</v>
          </cell>
          <cell r="J664">
            <v>3351.9999999800002</v>
          </cell>
          <cell r="K664">
            <v>3348</v>
          </cell>
          <cell r="L664">
            <v>3348</v>
          </cell>
          <cell r="M664">
            <v>3348</v>
          </cell>
          <cell r="N664">
            <v>3348</v>
          </cell>
          <cell r="O664">
            <v>3348</v>
          </cell>
          <cell r="P664">
            <v>3348</v>
          </cell>
          <cell r="Q664">
            <v>3348</v>
          </cell>
          <cell r="R664">
            <v>3348</v>
          </cell>
          <cell r="S664" t="str">
            <v>Westview</v>
          </cell>
          <cell r="T664" t="str">
            <v>Unfunded</v>
          </cell>
          <cell r="U664">
            <v>19</v>
          </cell>
          <cell r="V664" t="str">
            <v>East Springbank</v>
          </cell>
          <cell r="W664" t="str">
            <v>Approved</v>
          </cell>
          <cell r="X664" t="str">
            <v>Area Structure Plan</v>
          </cell>
          <cell r="Y664" t="str">
            <v>East Springbank Area Structure Plan</v>
          </cell>
        </row>
        <row r="665">
          <cell r="B665">
            <v>635</v>
          </cell>
          <cell r="C665" t="str">
            <v>Outside_levy_boundary</v>
          </cell>
          <cell r="D665">
            <v>0</v>
          </cell>
          <cell r="E665">
            <v>0</v>
          </cell>
          <cell r="F665">
            <v>0</v>
          </cell>
          <cell r="G665">
            <v>0</v>
          </cell>
          <cell r="H665" t="str">
            <v>Calgary</v>
          </cell>
          <cell r="I665" t="str">
            <v>City</v>
          </cell>
          <cell r="J665">
            <v>1032.9999999900001</v>
          </cell>
          <cell r="K665">
            <v>1008</v>
          </cell>
          <cell r="L665">
            <v>1008</v>
          </cell>
          <cell r="M665">
            <v>1008</v>
          </cell>
          <cell r="N665">
            <v>1008</v>
          </cell>
          <cell r="O665">
            <v>1008</v>
          </cell>
          <cell r="P665">
            <v>1008</v>
          </cell>
          <cell r="Q665">
            <v>1008</v>
          </cell>
          <cell r="R665">
            <v>1008</v>
          </cell>
          <cell r="S665" t="str">
            <v>Westview</v>
          </cell>
          <cell r="T665" t="str">
            <v>Unfunded</v>
          </cell>
          <cell r="U665">
            <v>19</v>
          </cell>
          <cell r="V665" t="str">
            <v>East Springbank</v>
          </cell>
          <cell r="W665" t="str">
            <v>Approved</v>
          </cell>
          <cell r="X665" t="str">
            <v>Area Structure Plan</v>
          </cell>
          <cell r="Y665" t="str">
            <v>East Springbank Area Structure Plan</v>
          </cell>
        </row>
        <row r="666">
          <cell r="B666">
            <v>636</v>
          </cell>
          <cell r="C666" t="str">
            <v>Outside_levy_boundary</v>
          </cell>
          <cell r="D666">
            <v>0</v>
          </cell>
          <cell r="E666">
            <v>0</v>
          </cell>
          <cell r="F666">
            <v>0</v>
          </cell>
          <cell r="G666">
            <v>0</v>
          </cell>
          <cell r="H666" t="str">
            <v>Calgary</v>
          </cell>
          <cell r="I666" t="str">
            <v>City</v>
          </cell>
          <cell r="J666">
            <v>89.000000001999993</v>
          </cell>
          <cell r="K666">
            <v>1217.184</v>
          </cell>
          <cell r="L666">
            <v>1634.1389999999999</v>
          </cell>
          <cell r="M666">
            <v>1634.1389999999999</v>
          </cell>
          <cell r="N666">
            <v>1634.1389999999999</v>
          </cell>
          <cell r="O666">
            <v>1634.1389999999999</v>
          </cell>
          <cell r="P666">
            <v>1634.1389999999999</v>
          </cell>
          <cell r="Q666">
            <v>1634.1389999999999</v>
          </cell>
          <cell r="R666">
            <v>1634.1389999999999</v>
          </cell>
          <cell r="S666" t="str">
            <v>Westview</v>
          </cell>
          <cell r="T666" t="str">
            <v>Unfunded</v>
          </cell>
          <cell r="U666">
            <v>19</v>
          </cell>
          <cell r="V666" t="str">
            <v>East Springbank</v>
          </cell>
          <cell r="W666" t="str">
            <v>Approved</v>
          </cell>
          <cell r="X666" t="str">
            <v>Area Structure Plan</v>
          </cell>
          <cell r="Y666" t="str">
            <v>East Springbank Area Structure Plan</v>
          </cell>
        </row>
        <row r="667">
          <cell r="B667">
            <v>637</v>
          </cell>
          <cell r="C667" t="str">
            <v>Outside_levy_boundary</v>
          </cell>
          <cell r="D667">
            <v>0</v>
          </cell>
          <cell r="E667">
            <v>0</v>
          </cell>
          <cell r="F667">
            <v>0</v>
          </cell>
          <cell r="G667">
            <v>0</v>
          </cell>
          <cell r="H667" t="str">
            <v>Calgary</v>
          </cell>
          <cell r="I667" t="str">
            <v>City</v>
          </cell>
          <cell r="J667">
            <v>614.99999999900001</v>
          </cell>
          <cell r="K667">
            <v>599</v>
          </cell>
          <cell r="L667">
            <v>599</v>
          </cell>
          <cell r="M667">
            <v>921.90499999999997</v>
          </cell>
          <cell r="N667">
            <v>921.90499999999997</v>
          </cell>
          <cell r="O667">
            <v>921.90499999999997</v>
          </cell>
          <cell r="P667">
            <v>921.90499999999997</v>
          </cell>
          <cell r="Q667">
            <v>921.90499999999997</v>
          </cell>
          <cell r="R667">
            <v>921.90499999999997</v>
          </cell>
          <cell r="S667" t="str">
            <v>Westview</v>
          </cell>
          <cell r="T667" t="str">
            <v>Unfunded</v>
          </cell>
          <cell r="U667">
            <v>19</v>
          </cell>
          <cell r="V667" t="str">
            <v>East Springbank</v>
          </cell>
          <cell r="W667" t="str">
            <v>Approved</v>
          </cell>
          <cell r="X667" t="str">
            <v>Area Structure Plan</v>
          </cell>
          <cell r="Y667" t="str">
            <v>East Springbank Area Structure Plan</v>
          </cell>
        </row>
        <row r="668">
          <cell r="B668">
            <v>638</v>
          </cell>
          <cell r="C668" t="str">
            <v>Outside_levy_boundary</v>
          </cell>
          <cell r="D668">
            <v>0</v>
          </cell>
          <cell r="E668">
            <v>0</v>
          </cell>
          <cell r="F668">
            <v>0</v>
          </cell>
          <cell r="G668">
            <v>0</v>
          </cell>
          <cell r="H668" t="str">
            <v>Calgary</v>
          </cell>
          <cell r="I668" t="str">
            <v>City</v>
          </cell>
          <cell r="J668">
            <v>931.99999999900001</v>
          </cell>
          <cell r="K668">
            <v>1025.212</v>
          </cell>
          <cell r="L668">
            <v>1025.212</v>
          </cell>
          <cell r="M668">
            <v>1304.2270000000001</v>
          </cell>
          <cell r="N668">
            <v>1304.2270000000001</v>
          </cell>
          <cell r="O668">
            <v>1304.2270000000001</v>
          </cell>
          <cell r="P668">
            <v>1304.2270000000001</v>
          </cell>
          <cell r="Q668">
            <v>1304.2270000000001</v>
          </cell>
          <cell r="R668">
            <v>1304.2270000000001</v>
          </cell>
          <cell r="S668" t="str">
            <v>Westview</v>
          </cell>
          <cell r="T668" t="str">
            <v>Unfunded</v>
          </cell>
          <cell r="U668">
            <v>19</v>
          </cell>
          <cell r="V668" t="str">
            <v>East Springbank</v>
          </cell>
          <cell r="W668" t="str">
            <v>Approved</v>
          </cell>
          <cell r="X668" t="str">
            <v>Area Structure Plan</v>
          </cell>
          <cell r="Y668" t="str">
            <v>East Springbank Area Structure Plan</v>
          </cell>
        </row>
        <row r="669">
          <cell r="B669">
            <v>4239</v>
          </cell>
          <cell r="C669" t="str">
            <v>Outside_levy_boundary</v>
          </cell>
          <cell r="D669">
            <v>0</v>
          </cell>
          <cell r="E669">
            <v>0</v>
          </cell>
          <cell r="F669">
            <v>0</v>
          </cell>
          <cell r="G669">
            <v>0</v>
          </cell>
          <cell r="H669" t="str">
            <v>Calgary</v>
          </cell>
          <cell r="I669" t="str">
            <v>City</v>
          </cell>
          <cell r="J669">
            <v>0</v>
          </cell>
          <cell r="K669">
            <v>0</v>
          </cell>
          <cell r="L669">
            <v>0</v>
          </cell>
          <cell r="M669">
            <v>0</v>
          </cell>
          <cell r="N669">
            <v>0</v>
          </cell>
          <cell r="O669">
            <v>0</v>
          </cell>
          <cell r="P669">
            <v>0</v>
          </cell>
          <cell r="Q669">
            <v>0</v>
          </cell>
          <cell r="R669">
            <v>0</v>
          </cell>
          <cell r="S669" t="str">
            <v>Westview</v>
          </cell>
          <cell r="T669" t="str">
            <v>Unfunded</v>
          </cell>
          <cell r="U669">
            <v>19</v>
          </cell>
          <cell r="V669" t="str">
            <v>East Springbank</v>
          </cell>
          <cell r="W669" t="str">
            <v>Approved</v>
          </cell>
          <cell r="X669" t="str">
            <v>Area Structure Plan</v>
          </cell>
          <cell r="Y669" t="str">
            <v>East Springbank Area Structure Plan</v>
          </cell>
        </row>
        <row r="670">
          <cell r="B670">
            <v>3001</v>
          </cell>
          <cell r="C670">
            <v>0</v>
          </cell>
          <cell r="D670">
            <v>0</v>
          </cell>
          <cell r="E670">
            <v>0</v>
          </cell>
          <cell r="F670">
            <v>0</v>
          </cell>
          <cell r="G670">
            <v>0</v>
          </cell>
          <cell r="H670" t="str">
            <v>Calgary</v>
          </cell>
          <cell r="I670" t="str">
            <v>City</v>
          </cell>
          <cell r="J670">
            <v>1622.0000000099999</v>
          </cell>
          <cell r="K670">
            <v>1637.9900131300001</v>
          </cell>
          <cell r="L670">
            <v>1648.5429272700001</v>
          </cell>
          <cell r="M670">
            <v>1649.77285338</v>
          </cell>
          <cell r="N670">
            <v>1639.0482495799999</v>
          </cell>
          <cell r="O670">
            <v>1574.1696704999999</v>
          </cell>
          <cell r="P670">
            <v>1458.51402519</v>
          </cell>
          <cell r="Q670">
            <v>1348.94955123</v>
          </cell>
          <cell r="R670">
            <v>1288.48959726</v>
          </cell>
          <cell r="U670">
            <v>20</v>
          </cell>
          <cell r="V670" t="str">
            <v>Crowchild Phase 4</v>
          </cell>
          <cell r="W670" t="str">
            <v>Approved</v>
          </cell>
          <cell r="X670" t="str">
            <v>Area Structure Plan</v>
          </cell>
          <cell r="Y670" t="str">
            <v>Crowchild Phase 4 Area Structure Plan</v>
          </cell>
        </row>
        <row r="671">
          <cell r="B671">
            <v>3002</v>
          </cell>
          <cell r="C671">
            <v>0</v>
          </cell>
          <cell r="D671">
            <v>0</v>
          </cell>
          <cell r="E671">
            <v>0</v>
          </cell>
          <cell r="F671">
            <v>0</v>
          </cell>
          <cell r="G671">
            <v>0</v>
          </cell>
          <cell r="H671" t="str">
            <v>Calgary</v>
          </cell>
          <cell r="I671" t="str">
            <v>City</v>
          </cell>
          <cell r="J671">
            <v>1540</v>
          </cell>
          <cell r="K671">
            <v>1542.71089069</v>
          </cell>
          <cell r="L671">
            <v>1552.6499591100001</v>
          </cell>
          <cell r="M671">
            <v>1553.8083419899999</v>
          </cell>
          <cell r="N671">
            <v>1543.7075699699999</v>
          </cell>
          <cell r="O671">
            <v>1482.60286838</v>
          </cell>
          <cell r="P671">
            <v>1373.6747170900001</v>
          </cell>
          <cell r="Q671">
            <v>1270.4834237800001</v>
          </cell>
          <cell r="R671">
            <v>1213.5403236100001</v>
          </cell>
          <cell r="U671">
            <v>20</v>
          </cell>
          <cell r="V671" t="str">
            <v>Crowchild Phase 4</v>
          </cell>
          <cell r="W671" t="str">
            <v>Approved</v>
          </cell>
          <cell r="X671" t="str">
            <v>Area Structure Plan</v>
          </cell>
          <cell r="Y671" t="str">
            <v>Crowchild Phase 4 Area Structure Plan</v>
          </cell>
        </row>
        <row r="672">
          <cell r="B672">
            <v>3020</v>
          </cell>
          <cell r="C672">
            <v>0</v>
          </cell>
          <cell r="D672">
            <v>0</v>
          </cell>
          <cell r="E672">
            <v>0</v>
          </cell>
          <cell r="F672">
            <v>0</v>
          </cell>
          <cell r="G672">
            <v>0</v>
          </cell>
          <cell r="H672" t="str">
            <v>Calgary</v>
          </cell>
          <cell r="I672" t="str">
            <v>City</v>
          </cell>
          <cell r="J672">
            <v>1428.0000000299999</v>
          </cell>
          <cell r="K672">
            <v>1393.71056174</v>
          </cell>
          <cell r="L672">
            <v>1402.68968092</v>
          </cell>
          <cell r="M672">
            <v>1403.73618341</v>
          </cell>
          <cell r="N672">
            <v>1394.6109789300001</v>
          </cell>
          <cell r="O672">
            <v>1339.4079801099999</v>
          </cell>
          <cell r="P672">
            <v>1241.0004849100001</v>
          </cell>
          <cell r="Q672">
            <v>1147.77576228</v>
          </cell>
          <cell r="R672">
            <v>1096.3324227999999</v>
          </cell>
          <cell r="U672">
            <v>20</v>
          </cell>
          <cell r="V672" t="str">
            <v>Crowchild Phase 4</v>
          </cell>
          <cell r="W672" t="str">
            <v>Approved</v>
          </cell>
          <cell r="X672" t="str">
            <v>Area Structure Plan</v>
          </cell>
          <cell r="Y672" t="str">
            <v>Crowchild Phase 4 Area Structure Plan</v>
          </cell>
        </row>
        <row r="673">
          <cell r="B673">
            <v>3021</v>
          </cell>
          <cell r="C673">
            <v>0</v>
          </cell>
          <cell r="D673">
            <v>0</v>
          </cell>
          <cell r="E673">
            <v>0</v>
          </cell>
          <cell r="F673">
            <v>0</v>
          </cell>
          <cell r="G673">
            <v>0</v>
          </cell>
          <cell r="H673" t="str">
            <v>Calgary</v>
          </cell>
          <cell r="I673" t="str">
            <v>City</v>
          </cell>
          <cell r="J673">
            <v>2796.0000000199998</v>
          </cell>
          <cell r="K673">
            <v>2865.4689148299999</v>
          </cell>
          <cell r="L673">
            <v>2883.9299836999999</v>
          </cell>
          <cell r="M673">
            <v>2886.0815926199998</v>
          </cell>
          <cell r="N673">
            <v>2867.32017189</v>
          </cell>
          <cell r="O673">
            <v>2753.8228054000001</v>
          </cell>
          <cell r="P673">
            <v>2551.4969945600001</v>
          </cell>
          <cell r="Q673">
            <v>2359.8269645599999</v>
          </cell>
          <cell r="R673">
            <v>2254.0594585499998</v>
          </cell>
          <cell r="U673">
            <v>20</v>
          </cell>
          <cell r="V673" t="str">
            <v>Crowchild Phase 4</v>
          </cell>
          <cell r="W673" t="str">
            <v>Approved</v>
          </cell>
          <cell r="X673" t="str">
            <v>Area Structure Plan</v>
          </cell>
          <cell r="Y673" t="str">
            <v>Crowchild Phase 4 Area Structure Plan</v>
          </cell>
        </row>
        <row r="674">
          <cell r="B674">
            <v>3022</v>
          </cell>
          <cell r="C674">
            <v>0</v>
          </cell>
          <cell r="D674">
            <v>0</v>
          </cell>
          <cell r="E674">
            <v>0</v>
          </cell>
          <cell r="F674">
            <v>0</v>
          </cell>
          <cell r="G674">
            <v>0</v>
          </cell>
          <cell r="H674" t="str">
            <v>Calgary</v>
          </cell>
          <cell r="I674" t="str">
            <v>City</v>
          </cell>
          <cell r="J674">
            <v>2504.0000000099999</v>
          </cell>
          <cell r="K674">
            <v>2456.9850192600002</v>
          </cell>
          <cell r="L674">
            <v>2472.8143899900001</v>
          </cell>
          <cell r="M674">
            <v>2474.6592786699998</v>
          </cell>
          <cell r="N674">
            <v>2458.57237265</v>
          </cell>
          <cell r="O674">
            <v>2361.2545037599998</v>
          </cell>
          <cell r="P674">
            <v>2187.7710355099998</v>
          </cell>
          <cell r="Q674">
            <v>2023.4243244500001</v>
          </cell>
          <cell r="R674">
            <v>1932.7343936100001</v>
          </cell>
          <cell r="U674">
            <v>20</v>
          </cell>
          <cell r="V674" t="str">
            <v>Crowchild Phase 4</v>
          </cell>
          <cell r="W674" t="str">
            <v>Approved</v>
          </cell>
          <cell r="X674" t="str">
            <v>Area Structure Plan</v>
          </cell>
          <cell r="Y674" t="str">
            <v>Crowchild Phase 4 Area Structure Plan</v>
          </cell>
        </row>
        <row r="675">
          <cell r="B675">
            <v>3023</v>
          </cell>
          <cell r="C675">
            <v>0</v>
          </cell>
          <cell r="D675">
            <v>0</v>
          </cell>
          <cell r="E675">
            <v>0</v>
          </cell>
          <cell r="F675">
            <v>0</v>
          </cell>
          <cell r="G675">
            <v>0</v>
          </cell>
          <cell r="H675" t="str">
            <v>Calgary</v>
          </cell>
          <cell r="I675" t="str">
            <v>City</v>
          </cell>
          <cell r="J675">
            <v>318.99999999599999</v>
          </cell>
          <cell r="K675">
            <v>317.25920406699998</v>
          </cell>
          <cell r="L675">
            <v>319.30317798999999</v>
          </cell>
          <cell r="M675">
            <v>319.54139994100001</v>
          </cell>
          <cell r="N675">
            <v>317.46417151600002</v>
          </cell>
          <cell r="O675">
            <v>304.89796153499998</v>
          </cell>
          <cell r="P675">
            <v>282.49683719299998</v>
          </cell>
          <cell r="Q675">
            <v>261.27550049400003</v>
          </cell>
          <cell r="R675">
            <v>249.56512588499999</v>
          </cell>
          <cell r="U675">
            <v>20</v>
          </cell>
          <cell r="V675" t="str">
            <v>Crowchild Phase 4</v>
          </cell>
          <cell r="W675" t="str">
            <v>Approved</v>
          </cell>
          <cell r="X675" t="str">
            <v>Area Structure Plan</v>
          </cell>
          <cell r="Y675" t="str">
            <v>Crowchild Phase 4 Area Structure Plan</v>
          </cell>
        </row>
        <row r="676">
          <cell r="B676">
            <v>3024</v>
          </cell>
          <cell r="C676">
            <v>0</v>
          </cell>
          <cell r="D676">
            <v>0</v>
          </cell>
          <cell r="E676">
            <v>0</v>
          </cell>
          <cell r="F676">
            <v>0</v>
          </cell>
          <cell r="G676">
            <v>0</v>
          </cell>
          <cell r="H676" t="str">
            <v>Calgary</v>
          </cell>
          <cell r="I676" t="str">
            <v>City</v>
          </cell>
          <cell r="J676">
            <v>2034.99999998</v>
          </cell>
          <cell r="K676">
            <v>2016.06567806</v>
          </cell>
          <cell r="L676">
            <v>2029.0543820600001</v>
          </cell>
          <cell r="M676">
            <v>2030.5681953999999</v>
          </cell>
          <cell r="N676">
            <v>2017.36817225</v>
          </cell>
          <cell r="O676">
            <v>1937.51452518</v>
          </cell>
          <cell r="P676">
            <v>1795.1636103799999</v>
          </cell>
          <cell r="Q676">
            <v>1660.3098115099999</v>
          </cell>
          <cell r="R676">
            <v>1585.89468263</v>
          </cell>
          <cell r="U676">
            <v>20</v>
          </cell>
          <cell r="V676" t="str">
            <v>Crowchild Phase 4</v>
          </cell>
          <cell r="W676" t="str">
            <v>Approved</v>
          </cell>
          <cell r="X676" t="str">
            <v>Area Structure Plan</v>
          </cell>
          <cell r="Y676" t="str">
            <v>Crowchild Phase 4 Area Structure Plan</v>
          </cell>
        </row>
        <row r="677">
          <cell r="B677">
            <v>3025</v>
          </cell>
          <cell r="C677">
            <v>0</v>
          </cell>
          <cell r="D677">
            <v>0</v>
          </cell>
          <cell r="E677">
            <v>0</v>
          </cell>
          <cell r="F677">
            <v>0</v>
          </cell>
          <cell r="G677">
            <v>0</v>
          </cell>
          <cell r="H677" t="str">
            <v>Calgary</v>
          </cell>
          <cell r="I677" t="str">
            <v>City</v>
          </cell>
          <cell r="J677">
            <v>1296.9999999900001</v>
          </cell>
          <cell r="K677">
            <v>1314.6491626300001</v>
          </cell>
          <cell r="L677">
            <v>1323.11892089</v>
          </cell>
          <cell r="M677">
            <v>1324.1060581199999</v>
          </cell>
          <cell r="N677">
            <v>1315.49850148</v>
          </cell>
          <cell r="O677">
            <v>1263.4270178700001</v>
          </cell>
          <cell r="P677">
            <v>1170.6019114000001</v>
          </cell>
          <cell r="Q677">
            <v>1082.66557304</v>
          </cell>
          <cell r="R677">
            <v>1034.14047381</v>
          </cell>
          <cell r="U677">
            <v>20</v>
          </cell>
          <cell r="V677" t="str">
            <v>Crowchild Phase 4</v>
          </cell>
          <cell r="W677" t="str">
            <v>Approved</v>
          </cell>
          <cell r="X677" t="str">
            <v>Area Structure Plan</v>
          </cell>
          <cell r="Y677" t="str">
            <v>Crowchild Phase 4 Area Structure Plan</v>
          </cell>
        </row>
        <row r="678">
          <cell r="B678">
            <v>3026</v>
          </cell>
          <cell r="C678">
            <v>0</v>
          </cell>
          <cell r="D678">
            <v>0</v>
          </cell>
          <cell r="E678">
            <v>0</v>
          </cell>
          <cell r="F678">
            <v>0</v>
          </cell>
          <cell r="G678">
            <v>0</v>
          </cell>
          <cell r="H678" t="str">
            <v>Calgary</v>
          </cell>
          <cell r="I678" t="str">
            <v>City</v>
          </cell>
          <cell r="J678">
            <v>3023.99999996</v>
          </cell>
          <cell r="K678">
            <v>3033.72779016</v>
          </cell>
          <cell r="L678">
            <v>3053.2728838600001</v>
          </cell>
          <cell r="M678">
            <v>3055.5508344</v>
          </cell>
          <cell r="N678">
            <v>3035.6877528099999</v>
          </cell>
          <cell r="O678">
            <v>2915.5258793100002</v>
          </cell>
          <cell r="P678">
            <v>2701.3196005999998</v>
          </cell>
          <cell r="Q678">
            <v>2498.39480417</v>
          </cell>
          <cell r="R678">
            <v>2386.4166840100002</v>
          </cell>
          <cell r="U678">
            <v>20</v>
          </cell>
          <cell r="V678" t="str">
            <v>Crowchild Phase 4</v>
          </cell>
          <cell r="W678" t="str">
            <v>Approved</v>
          </cell>
          <cell r="X678" t="str">
            <v>Area Structure Plan</v>
          </cell>
          <cell r="Y678" t="str">
            <v>Crowchild Phase 4 Area Structure Plan</v>
          </cell>
        </row>
        <row r="679">
          <cell r="B679">
            <v>3027</v>
          </cell>
          <cell r="C679">
            <v>0</v>
          </cell>
          <cell r="D679">
            <v>0</v>
          </cell>
          <cell r="E679">
            <v>0</v>
          </cell>
          <cell r="F679">
            <v>0</v>
          </cell>
          <cell r="G679">
            <v>0</v>
          </cell>
          <cell r="H679" t="str">
            <v>Calgary</v>
          </cell>
          <cell r="I679" t="str">
            <v>City</v>
          </cell>
          <cell r="J679">
            <v>1109</v>
          </cell>
          <cell r="K679">
            <v>1118.00927241</v>
          </cell>
          <cell r="L679">
            <v>1125.21215856</v>
          </cell>
          <cell r="M679">
            <v>1126.05164388</v>
          </cell>
          <cell r="N679">
            <v>1118.73157079</v>
          </cell>
          <cell r="O679">
            <v>1074.44872867</v>
          </cell>
          <cell r="P679">
            <v>995.50802493699996</v>
          </cell>
          <cell r="Q679">
            <v>920.72484728100005</v>
          </cell>
          <cell r="R679">
            <v>879.45793569900002</v>
          </cell>
          <cell r="U679">
            <v>20</v>
          </cell>
          <cell r="V679" t="str">
            <v>Crowchild Phase 4</v>
          </cell>
          <cell r="W679" t="str">
            <v>Approved</v>
          </cell>
          <cell r="X679" t="str">
            <v>Area Structure Plan</v>
          </cell>
          <cell r="Y679" t="str">
            <v>Crowchild Phase 4 Area Structure Plan</v>
          </cell>
        </row>
        <row r="680">
          <cell r="B680">
            <v>3101</v>
          </cell>
          <cell r="C680">
            <v>0</v>
          </cell>
          <cell r="D680">
            <v>0</v>
          </cell>
          <cell r="E680">
            <v>0</v>
          </cell>
          <cell r="F680">
            <v>0</v>
          </cell>
          <cell r="G680">
            <v>0</v>
          </cell>
          <cell r="H680" t="str">
            <v>Calgary</v>
          </cell>
          <cell r="I680" t="str">
            <v>City</v>
          </cell>
          <cell r="J680">
            <v>2294.0000000499999</v>
          </cell>
          <cell r="K680">
            <v>2325.2160207100001</v>
          </cell>
          <cell r="L680">
            <v>2340.19645657</v>
          </cell>
          <cell r="M680">
            <v>2341.9424032799998</v>
          </cell>
          <cell r="N680">
            <v>2326.7182438700002</v>
          </cell>
          <cell r="O680">
            <v>2234.6195676799998</v>
          </cell>
          <cell r="P680">
            <v>2070.44008115</v>
          </cell>
          <cell r="Q680">
            <v>1914.90734389</v>
          </cell>
          <cell r="R680">
            <v>1829.08114697</v>
          </cell>
          <cell r="U680">
            <v>20</v>
          </cell>
          <cell r="V680" t="str">
            <v>Crowchild Phase 4</v>
          </cell>
          <cell r="W680" t="str">
            <v>Approved</v>
          </cell>
          <cell r="X680" t="str">
            <v>Area Structure Plan</v>
          </cell>
          <cell r="Y680" t="str">
            <v>Crowchild Phase 4 Area Structure Plan</v>
          </cell>
        </row>
        <row r="681">
          <cell r="B681">
            <v>3102</v>
          </cell>
          <cell r="C681">
            <v>0</v>
          </cell>
          <cell r="D681">
            <v>0</v>
          </cell>
          <cell r="E681">
            <v>0</v>
          </cell>
          <cell r="F681">
            <v>0</v>
          </cell>
          <cell r="G681">
            <v>0</v>
          </cell>
          <cell r="H681" t="str">
            <v>Calgary</v>
          </cell>
          <cell r="I681" t="str">
            <v>City</v>
          </cell>
          <cell r="J681">
            <v>2793.9999999800002</v>
          </cell>
          <cell r="K681">
            <v>2814.7885306399999</v>
          </cell>
          <cell r="L681">
            <v>2832.9230860900002</v>
          </cell>
          <cell r="M681">
            <v>2835.0366405</v>
          </cell>
          <cell r="N681">
            <v>2816.6070455700001</v>
          </cell>
          <cell r="O681">
            <v>2705.1170613700001</v>
          </cell>
          <cell r="P681">
            <v>2506.3697055900002</v>
          </cell>
          <cell r="Q681">
            <v>2318.0896659099999</v>
          </cell>
          <cell r="R681">
            <v>2214.19282703</v>
          </cell>
          <cell r="U681">
            <v>20</v>
          </cell>
          <cell r="V681" t="str">
            <v>Crowchild Phase 4</v>
          </cell>
          <cell r="W681" t="str">
            <v>Approved</v>
          </cell>
          <cell r="X681" t="str">
            <v>Area Structure Plan</v>
          </cell>
          <cell r="Y681" t="str">
            <v>Crowchild Phase 4 Area Structure Plan</v>
          </cell>
        </row>
        <row r="682">
          <cell r="B682">
            <v>3103</v>
          </cell>
          <cell r="C682">
            <v>0</v>
          </cell>
          <cell r="D682">
            <v>0</v>
          </cell>
          <cell r="E682">
            <v>0</v>
          </cell>
          <cell r="F682">
            <v>0</v>
          </cell>
          <cell r="G682">
            <v>0</v>
          </cell>
          <cell r="H682" t="str">
            <v>Calgary</v>
          </cell>
          <cell r="I682" t="str">
            <v>City</v>
          </cell>
          <cell r="J682">
            <v>1570.9999999700001</v>
          </cell>
          <cell r="K682">
            <v>1593.3912748800001</v>
          </cell>
          <cell r="L682">
            <v>1603.65685689</v>
          </cell>
          <cell r="M682">
            <v>1604.8532946</v>
          </cell>
          <cell r="N682">
            <v>1594.42069709</v>
          </cell>
          <cell r="O682">
            <v>1531.3086140099999</v>
          </cell>
          <cell r="P682">
            <v>1418.80200859</v>
          </cell>
          <cell r="Q682">
            <v>1312.22072561</v>
          </cell>
          <cell r="R682">
            <v>1253.40695865</v>
          </cell>
          <cell r="U682">
            <v>20</v>
          </cell>
          <cell r="V682" t="str">
            <v>Crowchild Phase 4</v>
          </cell>
          <cell r="W682" t="str">
            <v>Approved</v>
          </cell>
          <cell r="X682" t="str">
            <v>Area Structure Plan</v>
          </cell>
          <cell r="Y682" t="str">
            <v>Crowchild Phase 4 Area Structure Plan</v>
          </cell>
        </row>
        <row r="683">
          <cell r="B683">
            <v>3104</v>
          </cell>
          <cell r="C683">
            <v>0</v>
          </cell>
          <cell r="D683">
            <v>0</v>
          </cell>
          <cell r="E683">
            <v>0</v>
          </cell>
          <cell r="F683">
            <v>0</v>
          </cell>
          <cell r="G683">
            <v>0</v>
          </cell>
          <cell r="H683" t="str">
            <v>Calgary</v>
          </cell>
          <cell r="I683" t="str">
            <v>City</v>
          </cell>
          <cell r="J683">
            <v>2804.0000000199998</v>
          </cell>
          <cell r="K683">
            <v>2806.67966961</v>
          </cell>
          <cell r="L683">
            <v>2824.7619832199998</v>
          </cell>
          <cell r="M683">
            <v>2826.8694490500002</v>
          </cell>
          <cell r="N683">
            <v>2808.4929462300001</v>
          </cell>
          <cell r="O683">
            <v>2697.3241428199999</v>
          </cell>
          <cell r="P683">
            <v>2499.1493394499998</v>
          </cell>
          <cell r="Q683">
            <v>2311.4116979099999</v>
          </cell>
          <cell r="R683">
            <v>2207.8141653799998</v>
          </cell>
          <cell r="U683">
            <v>20</v>
          </cell>
          <cell r="V683" t="str">
            <v>Crowchild Phase 4</v>
          </cell>
          <cell r="W683" t="str">
            <v>Approved</v>
          </cell>
          <cell r="X683" t="str">
            <v>Area Structure Plan</v>
          </cell>
          <cell r="Y683" t="str">
            <v>Crowchild Phase 4 Area Structure Plan</v>
          </cell>
        </row>
        <row r="684">
          <cell r="B684">
            <v>3105</v>
          </cell>
          <cell r="C684" t="str">
            <v>Outside_levy_boundary</v>
          </cell>
          <cell r="D684">
            <v>0</v>
          </cell>
          <cell r="E684">
            <v>0</v>
          </cell>
          <cell r="F684">
            <v>0</v>
          </cell>
          <cell r="G684">
            <v>0</v>
          </cell>
          <cell r="H684" t="str">
            <v>Calgary</v>
          </cell>
          <cell r="I684" t="str">
            <v>City</v>
          </cell>
          <cell r="J684">
            <v>2157.0000000300001</v>
          </cell>
          <cell r="K684">
            <v>2270.9217193300001</v>
          </cell>
          <cell r="L684">
            <v>2346.863949</v>
          </cell>
          <cell r="M684">
            <v>2382.1615977000001</v>
          </cell>
          <cell r="N684">
            <v>2398.0114262900001</v>
          </cell>
          <cell r="O684">
            <v>2420.9107410400002</v>
          </cell>
          <cell r="P684">
            <v>2380.4854907899999</v>
          </cell>
          <cell r="Q684">
            <v>2199.4917082799998</v>
          </cell>
          <cell r="R684">
            <v>2046.30873129</v>
          </cell>
          <cell r="U684">
            <v>20</v>
          </cell>
          <cell r="V684" t="str">
            <v>Crowchild Phase 4</v>
          </cell>
          <cell r="W684" t="str">
            <v>Approved</v>
          </cell>
          <cell r="X684" t="str">
            <v>Area Structure Plan</v>
          </cell>
          <cell r="Y684" t="str">
            <v>Crowchild Phase 4 Area Structure Plan</v>
          </cell>
        </row>
        <row r="685">
          <cell r="B685">
            <v>3206</v>
          </cell>
          <cell r="C685" t="str">
            <v>Outside_levy_boundary</v>
          </cell>
          <cell r="D685">
            <v>0</v>
          </cell>
          <cell r="E685">
            <v>0</v>
          </cell>
          <cell r="F685">
            <v>0</v>
          </cell>
          <cell r="G685">
            <v>0</v>
          </cell>
          <cell r="H685" t="str">
            <v>Calgary</v>
          </cell>
          <cell r="I685" t="str">
            <v>City</v>
          </cell>
          <cell r="J685">
            <v>1152</v>
          </cell>
          <cell r="K685">
            <v>1163.85018378</v>
          </cell>
          <cell r="L685">
            <v>1171.2926026099999</v>
          </cell>
          <cell r="M685">
            <v>1172.13707995</v>
          </cell>
          <cell r="N685">
            <v>1164.5677730699999</v>
          </cell>
          <cell r="O685">
            <v>1118.6900731799999</v>
          </cell>
          <cell r="P685">
            <v>1036.5559940000001</v>
          </cell>
          <cell r="Q685">
            <v>958.43932616999996</v>
          </cell>
          <cell r="R685">
            <v>915.36803773400004</v>
          </cell>
          <cell r="U685">
            <v>21</v>
          </cell>
          <cell r="V685" t="str">
            <v>Calgary North Phase 1</v>
          </cell>
          <cell r="W685" t="str">
            <v>Approved</v>
          </cell>
          <cell r="X685" t="str">
            <v>Area Structure Plan</v>
          </cell>
          <cell r="Y685" t="str">
            <v>Calgary North Area Structure Plan Phase I</v>
          </cell>
        </row>
        <row r="686">
          <cell r="B686">
            <v>3207</v>
          </cell>
          <cell r="C686" t="str">
            <v>Outside_levy_boundary</v>
          </cell>
          <cell r="D686">
            <v>0</v>
          </cell>
          <cell r="E686">
            <v>0</v>
          </cell>
          <cell r="F686">
            <v>0</v>
          </cell>
          <cell r="G686">
            <v>0</v>
          </cell>
          <cell r="H686" t="str">
            <v>Calgary</v>
          </cell>
          <cell r="I686" t="str">
            <v>City</v>
          </cell>
          <cell r="J686">
            <v>1460.9999999900001</v>
          </cell>
          <cell r="K686">
            <v>1476.8263915800001</v>
          </cell>
          <cell r="L686">
            <v>1486.3409928200001</v>
          </cell>
          <cell r="M686">
            <v>1487.44990495</v>
          </cell>
          <cell r="N686">
            <v>1477.7805063799999</v>
          </cell>
          <cell r="O686">
            <v>1419.2854013900001</v>
          </cell>
          <cell r="P686">
            <v>1315.0092414000001</v>
          </cell>
          <cell r="Q686">
            <v>1216.2249354400001</v>
          </cell>
          <cell r="R686">
            <v>1161.71370217</v>
          </cell>
          <cell r="U686">
            <v>21</v>
          </cell>
          <cell r="V686" t="str">
            <v>Calgary North Phase 1</v>
          </cell>
          <cell r="W686" t="str">
            <v>Approved</v>
          </cell>
          <cell r="X686" t="str">
            <v>Area Structure Plan</v>
          </cell>
          <cell r="Y686" t="str">
            <v>Calgary North Area Structure Plan Phase I</v>
          </cell>
        </row>
        <row r="687">
          <cell r="B687">
            <v>3215</v>
          </cell>
          <cell r="C687" t="str">
            <v>Outside_levy_boundary</v>
          </cell>
          <cell r="D687">
            <v>0</v>
          </cell>
          <cell r="E687">
            <v>0</v>
          </cell>
          <cell r="F687">
            <v>0</v>
          </cell>
          <cell r="G687">
            <v>0</v>
          </cell>
          <cell r="H687" t="str">
            <v>Calgary</v>
          </cell>
          <cell r="I687" t="str">
            <v>City</v>
          </cell>
          <cell r="J687">
            <v>1210</v>
          </cell>
          <cell r="K687">
            <v>1267.11299809</v>
          </cell>
          <cell r="L687">
            <v>1274.9528377399999</v>
          </cell>
          <cell r="M687">
            <v>1275.69505099</v>
          </cell>
          <cell r="N687">
            <v>1267.6998129900001</v>
          </cell>
          <cell r="O687">
            <v>1218.96210733</v>
          </cell>
          <cell r="P687">
            <v>1129.9050774899999</v>
          </cell>
          <cell r="Q687">
            <v>1043.4499809199999</v>
          </cell>
          <cell r="R687">
            <v>995.87738153600003</v>
          </cell>
          <cell r="U687">
            <v>21</v>
          </cell>
          <cell r="V687" t="str">
            <v>Calgary North Phase 1</v>
          </cell>
          <cell r="W687" t="str">
            <v>Approved</v>
          </cell>
          <cell r="X687" t="str">
            <v>Area Structure Plan</v>
          </cell>
          <cell r="Y687" t="str">
            <v>Calgary North Area Structure Plan Phase I</v>
          </cell>
        </row>
        <row r="688">
          <cell r="B688">
            <v>3216</v>
          </cell>
          <cell r="C688" t="str">
            <v>Outside_levy_boundary</v>
          </cell>
          <cell r="D688">
            <v>0</v>
          </cell>
          <cell r="E688">
            <v>0</v>
          </cell>
          <cell r="F688">
            <v>0</v>
          </cell>
          <cell r="G688">
            <v>0</v>
          </cell>
          <cell r="H688" t="str">
            <v>Calgary</v>
          </cell>
          <cell r="I688" t="str">
            <v>City</v>
          </cell>
          <cell r="J688">
            <v>2477</v>
          </cell>
          <cell r="K688">
            <v>2648.2918817200002</v>
          </cell>
          <cell r="L688">
            <v>2691.1068259499998</v>
          </cell>
          <cell r="M688">
            <v>2691.61012759</v>
          </cell>
          <cell r="N688">
            <v>2675.2466956500002</v>
          </cell>
          <cell r="O688">
            <v>2579.0870468200001</v>
          </cell>
          <cell r="P688">
            <v>2396.1822645299999</v>
          </cell>
          <cell r="Q688">
            <v>2207.4646266999998</v>
          </cell>
          <cell r="R688">
            <v>2101.5753755800001</v>
          </cell>
          <cell r="U688">
            <v>21</v>
          </cell>
          <cell r="V688" t="str">
            <v>Calgary North Phase 1</v>
          </cell>
          <cell r="W688" t="str">
            <v>Approved</v>
          </cell>
          <cell r="X688" t="str">
            <v>Area Structure Plan</v>
          </cell>
          <cell r="Y688" t="str">
            <v>Calgary North Area Structure Plan Phase I</v>
          </cell>
        </row>
        <row r="689">
          <cell r="B689">
            <v>3217</v>
          </cell>
          <cell r="C689" t="str">
            <v>Outside_levy_boundary</v>
          </cell>
          <cell r="D689">
            <v>0</v>
          </cell>
          <cell r="E689">
            <v>0</v>
          </cell>
          <cell r="F689">
            <v>0</v>
          </cell>
          <cell r="G689">
            <v>0</v>
          </cell>
          <cell r="H689" t="str">
            <v>Calgary</v>
          </cell>
          <cell r="I689" t="str">
            <v>City</v>
          </cell>
          <cell r="J689">
            <v>1089</v>
          </cell>
          <cell r="K689">
            <v>1101.79154956</v>
          </cell>
          <cell r="L689">
            <v>1108.8899515000001</v>
          </cell>
          <cell r="M689">
            <v>1109.71725941</v>
          </cell>
          <cell r="N689">
            <v>1102.5033705400001</v>
          </cell>
          <cell r="O689">
            <v>1058.86289085</v>
          </cell>
          <cell r="P689">
            <v>981.06729311599997</v>
          </cell>
          <cell r="Q689">
            <v>907.36891251999998</v>
          </cell>
          <cell r="R689">
            <v>866.70061431099998</v>
          </cell>
          <cell r="U689">
            <v>21</v>
          </cell>
          <cell r="V689" t="str">
            <v>Calgary North Phase 1</v>
          </cell>
          <cell r="W689" t="str">
            <v>Approved</v>
          </cell>
          <cell r="X689" t="str">
            <v>Area Structure Plan</v>
          </cell>
          <cell r="Y689" t="str">
            <v>Calgary North Area Structure Plan Phase I</v>
          </cell>
        </row>
        <row r="690">
          <cell r="B690">
            <v>3218</v>
          </cell>
          <cell r="C690" t="str">
            <v>Outside_levy_boundary</v>
          </cell>
          <cell r="D690">
            <v>0</v>
          </cell>
          <cell r="E690">
            <v>0</v>
          </cell>
          <cell r="F690">
            <v>0</v>
          </cell>
          <cell r="G690">
            <v>0</v>
          </cell>
          <cell r="H690" t="str">
            <v>Calgary</v>
          </cell>
          <cell r="I690" t="str">
            <v>City</v>
          </cell>
          <cell r="J690">
            <v>1317</v>
          </cell>
          <cell r="K690">
            <v>1407.4804679599999</v>
          </cell>
          <cell r="L690">
            <v>1504.8436980900001</v>
          </cell>
          <cell r="M690">
            <v>1567</v>
          </cell>
          <cell r="N690">
            <v>1557.60167733</v>
          </cell>
          <cell r="O690">
            <v>1507.29977899</v>
          </cell>
          <cell r="P690">
            <v>1411.2146138400001</v>
          </cell>
          <cell r="Q690">
            <v>1301.0294842799999</v>
          </cell>
          <cell r="R690">
            <v>1232.1619798700001</v>
          </cell>
          <cell r="U690">
            <v>21</v>
          </cell>
          <cell r="V690" t="str">
            <v>Calgary North Phase 1</v>
          </cell>
          <cell r="W690" t="str">
            <v>Approved</v>
          </cell>
          <cell r="X690" t="str">
            <v>Area Structure Plan</v>
          </cell>
          <cell r="Y690" t="str">
            <v>Calgary North Area Structure Plan Phase I</v>
          </cell>
        </row>
        <row r="691">
          <cell r="B691">
            <v>3219</v>
          </cell>
          <cell r="C691" t="str">
            <v>Outside_levy_boundary</v>
          </cell>
          <cell r="D691">
            <v>0</v>
          </cell>
          <cell r="E691">
            <v>0</v>
          </cell>
          <cell r="F691">
            <v>0</v>
          </cell>
          <cell r="G691">
            <v>0</v>
          </cell>
          <cell r="H691" t="str">
            <v>Calgary</v>
          </cell>
          <cell r="I691" t="str">
            <v>City</v>
          </cell>
          <cell r="J691">
            <v>0</v>
          </cell>
          <cell r="K691">
            <v>0</v>
          </cell>
          <cell r="L691">
            <v>0</v>
          </cell>
          <cell r="M691">
            <v>0</v>
          </cell>
          <cell r="N691">
            <v>0</v>
          </cell>
          <cell r="O691">
            <v>0</v>
          </cell>
          <cell r="P691">
            <v>0</v>
          </cell>
          <cell r="Q691">
            <v>0</v>
          </cell>
          <cell r="R691">
            <v>0</v>
          </cell>
          <cell r="U691">
            <v>21</v>
          </cell>
          <cell r="V691" t="str">
            <v>Calgary North Phase 1</v>
          </cell>
          <cell r="W691" t="str">
            <v>Approved</v>
          </cell>
          <cell r="X691" t="str">
            <v>Area Structure Plan</v>
          </cell>
          <cell r="Y691" t="str">
            <v>Calgary North Area Structure Plan Phase I</v>
          </cell>
        </row>
        <row r="692">
          <cell r="B692">
            <v>3220</v>
          </cell>
          <cell r="C692" t="str">
            <v>Outside_levy_boundary</v>
          </cell>
          <cell r="D692">
            <v>0</v>
          </cell>
          <cell r="E692">
            <v>0</v>
          </cell>
          <cell r="F692">
            <v>0</v>
          </cell>
          <cell r="G692">
            <v>0</v>
          </cell>
          <cell r="H692" t="str">
            <v>Calgary</v>
          </cell>
          <cell r="I692" t="str">
            <v>City</v>
          </cell>
          <cell r="J692">
            <v>0</v>
          </cell>
          <cell r="K692">
            <v>0</v>
          </cell>
          <cell r="L692">
            <v>0</v>
          </cell>
          <cell r="M692">
            <v>0</v>
          </cell>
          <cell r="N692">
            <v>0</v>
          </cell>
          <cell r="O692">
            <v>0</v>
          </cell>
          <cell r="P692">
            <v>0</v>
          </cell>
          <cell r="Q692">
            <v>0</v>
          </cell>
          <cell r="R692">
            <v>0</v>
          </cell>
          <cell r="U692">
            <v>21</v>
          </cell>
          <cell r="V692" t="str">
            <v>Calgary North Phase 1</v>
          </cell>
          <cell r="W692" t="str">
            <v>Approved</v>
          </cell>
          <cell r="X692" t="str">
            <v>Area Structure Plan</v>
          </cell>
          <cell r="Y692" t="str">
            <v>Calgary North Area Structure Plan Phase I</v>
          </cell>
        </row>
        <row r="693">
          <cell r="B693">
            <v>3221</v>
          </cell>
          <cell r="C693" t="str">
            <v>Outside_levy_boundary</v>
          </cell>
          <cell r="D693">
            <v>0</v>
          </cell>
          <cell r="E693">
            <v>0</v>
          </cell>
          <cell r="F693">
            <v>0</v>
          </cell>
          <cell r="G693">
            <v>0</v>
          </cell>
          <cell r="H693" t="str">
            <v>Calgary</v>
          </cell>
          <cell r="I693" t="str">
            <v>City</v>
          </cell>
          <cell r="J693">
            <v>222</v>
          </cell>
          <cell r="K693">
            <v>227</v>
          </cell>
          <cell r="L693">
            <v>227</v>
          </cell>
          <cell r="M693">
            <v>227</v>
          </cell>
          <cell r="N693">
            <v>227</v>
          </cell>
          <cell r="O693">
            <v>227</v>
          </cell>
          <cell r="P693">
            <v>227</v>
          </cell>
          <cell r="Q693">
            <v>227</v>
          </cell>
          <cell r="R693">
            <v>227</v>
          </cell>
          <cell r="U693">
            <v>21</v>
          </cell>
          <cell r="V693" t="str">
            <v>Calgary North Phase 1</v>
          </cell>
          <cell r="W693" t="str">
            <v>Approved</v>
          </cell>
          <cell r="X693" t="str">
            <v>Area Structure Plan</v>
          </cell>
          <cell r="Y693" t="str">
            <v>Calgary North Area Structure Plan Phase I</v>
          </cell>
        </row>
        <row r="694">
          <cell r="B694">
            <v>3222</v>
          </cell>
          <cell r="C694" t="str">
            <v>Outside_levy_boundary</v>
          </cell>
          <cell r="D694">
            <v>0</v>
          </cell>
          <cell r="E694">
            <v>0</v>
          </cell>
          <cell r="F694">
            <v>0</v>
          </cell>
          <cell r="G694">
            <v>0</v>
          </cell>
          <cell r="H694" t="str">
            <v>Calgary</v>
          </cell>
          <cell r="I694" t="str">
            <v>City</v>
          </cell>
          <cell r="J694">
            <v>2366.9999999900001</v>
          </cell>
          <cell r="K694">
            <v>2370</v>
          </cell>
          <cell r="L694">
            <v>2370</v>
          </cell>
          <cell r="M694">
            <v>2370</v>
          </cell>
          <cell r="N694">
            <v>2370</v>
          </cell>
          <cell r="O694">
            <v>2370</v>
          </cell>
          <cell r="P694">
            <v>2370</v>
          </cell>
          <cell r="Q694">
            <v>2370</v>
          </cell>
          <cell r="R694">
            <v>2370</v>
          </cell>
          <cell r="U694">
            <v>21</v>
          </cell>
          <cell r="V694" t="str">
            <v>Calgary North Phase 1</v>
          </cell>
          <cell r="W694" t="str">
            <v>Approved</v>
          </cell>
          <cell r="X694" t="str">
            <v>Area Structure Plan</v>
          </cell>
          <cell r="Y694" t="str">
            <v>Calgary North Area Structure Plan Phase I</v>
          </cell>
        </row>
        <row r="695">
          <cell r="B695">
            <v>3223</v>
          </cell>
          <cell r="C695" t="str">
            <v>Outside_levy_boundary</v>
          </cell>
          <cell r="D695">
            <v>0</v>
          </cell>
          <cell r="E695">
            <v>0</v>
          </cell>
          <cell r="F695">
            <v>0</v>
          </cell>
          <cell r="G695">
            <v>0</v>
          </cell>
          <cell r="H695" t="str">
            <v>Calgary</v>
          </cell>
          <cell r="I695" t="str">
            <v>City</v>
          </cell>
          <cell r="J695">
            <v>2822.0000000199998</v>
          </cell>
          <cell r="K695">
            <v>2728</v>
          </cell>
          <cell r="L695">
            <v>2728</v>
          </cell>
          <cell r="M695">
            <v>2728</v>
          </cell>
          <cell r="N695">
            <v>2728</v>
          </cell>
          <cell r="O695">
            <v>2728</v>
          </cell>
          <cell r="P695">
            <v>2728</v>
          </cell>
          <cell r="Q695">
            <v>2728</v>
          </cell>
          <cell r="R695">
            <v>2728</v>
          </cell>
          <cell r="U695">
            <v>21</v>
          </cell>
          <cell r="V695" t="str">
            <v>Calgary North Phase 1</v>
          </cell>
          <cell r="W695" t="str">
            <v>Approved</v>
          </cell>
          <cell r="X695" t="str">
            <v>Area Structure Plan</v>
          </cell>
          <cell r="Y695" t="str">
            <v>Calgary North Area Structure Plan Phase I</v>
          </cell>
        </row>
        <row r="696">
          <cell r="B696">
            <v>3224</v>
          </cell>
          <cell r="C696" t="str">
            <v>Outside_levy_boundary</v>
          </cell>
          <cell r="D696">
            <v>0</v>
          </cell>
          <cell r="E696">
            <v>0</v>
          </cell>
          <cell r="F696">
            <v>0</v>
          </cell>
          <cell r="G696">
            <v>0</v>
          </cell>
          <cell r="H696" t="str">
            <v>Calgary</v>
          </cell>
          <cell r="I696" t="str">
            <v>City</v>
          </cell>
          <cell r="J696">
            <v>2818.9999999699999</v>
          </cell>
          <cell r="K696">
            <v>2899</v>
          </cell>
          <cell r="L696">
            <v>2899</v>
          </cell>
          <cell r="M696">
            <v>2899</v>
          </cell>
          <cell r="N696">
            <v>2899</v>
          </cell>
          <cell r="O696">
            <v>2899</v>
          </cell>
          <cell r="P696">
            <v>2899</v>
          </cell>
          <cell r="Q696">
            <v>2899</v>
          </cell>
          <cell r="R696">
            <v>2899</v>
          </cell>
          <cell r="U696">
            <v>21</v>
          </cell>
          <cell r="V696" t="str">
            <v>Calgary North Phase 1</v>
          </cell>
          <cell r="W696" t="str">
            <v>Approved</v>
          </cell>
          <cell r="X696" t="str">
            <v>Area Structure Plan</v>
          </cell>
          <cell r="Y696" t="str">
            <v>Calgary North Area Structure Plan Phase I</v>
          </cell>
        </row>
        <row r="697">
          <cell r="B697">
            <v>3225</v>
          </cell>
          <cell r="C697" t="str">
            <v>Outside_levy_boundary</v>
          </cell>
          <cell r="D697">
            <v>0</v>
          </cell>
          <cell r="E697">
            <v>0</v>
          </cell>
          <cell r="F697">
            <v>0</v>
          </cell>
          <cell r="G697">
            <v>0</v>
          </cell>
          <cell r="H697" t="str">
            <v>Calgary</v>
          </cell>
          <cell r="I697" t="str">
            <v>City</v>
          </cell>
          <cell r="J697">
            <v>4636.0000000199998</v>
          </cell>
          <cell r="K697">
            <v>4709</v>
          </cell>
          <cell r="L697">
            <v>4709</v>
          </cell>
          <cell r="M697">
            <v>4709</v>
          </cell>
          <cell r="N697">
            <v>4709</v>
          </cell>
          <cell r="O697">
            <v>4709</v>
          </cell>
          <cell r="P697">
            <v>4709</v>
          </cell>
          <cell r="Q697">
            <v>4709</v>
          </cell>
          <cell r="R697">
            <v>4709</v>
          </cell>
          <cell r="U697">
            <v>21</v>
          </cell>
          <cell r="V697" t="str">
            <v>Calgary North Phase 1</v>
          </cell>
          <cell r="W697" t="str">
            <v>Approved</v>
          </cell>
          <cell r="X697" t="str">
            <v>Area Structure Plan</v>
          </cell>
          <cell r="Y697" t="str">
            <v>Calgary North Area Structure Plan Phase I</v>
          </cell>
        </row>
        <row r="698">
          <cell r="B698">
            <v>3226</v>
          </cell>
          <cell r="C698" t="str">
            <v>Outside_levy_boundary</v>
          </cell>
          <cell r="D698">
            <v>0</v>
          </cell>
          <cell r="E698">
            <v>0</v>
          </cell>
          <cell r="F698">
            <v>0</v>
          </cell>
          <cell r="G698">
            <v>0</v>
          </cell>
          <cell r="H698" t="str">
            <v>Calgary</v>
          </cell>
          <cell r="I698" t="str">
            <v>City</v>
          </cell>
          <cell r="J698">
            <v>4737.0000000500004</v>
          </cell>
          <cell r="K698">
            <v>4802</v>
          </cell>
          <cell r="L698">
            <v>4802</v>
          </cell>
          <cell r="M698">
            <v>4802</v>
          </cell>
          <cell r="N698">
            <v>4802</v>
          </cell>
          <cell r="O698">
            <v>4802</v>
          </cell>
          <cell r="P698">
            <v>4802</v>
          </cell>
          <cell r="Q698">
            <v>4802</v>
          </cell>
          <cell r="R698">
            <v>4802</v>
          </cell>
          <cell r="U698">
            <v>21</v>
          </cell>
          <cell r="V698" t="str">
            <v>Calgary North Phase 1</v>
          </cell>
          <cell r="W698" t="str">
            <v>Approved</v>
          </cell>
          <cell r="X698" t="str">
            <v>Area Structure Plan</v>
          </cell>
          <cell r="Y698" t="str">
            <v>Calgary North Area Structure Plan Phase I</v>
          </cell>
        </row>
        <row r="699">
          <cell r="B699">
            <v>3227</v>
          </cell>
          <cell r="C699" t="str">
            <v>Outside_levy_boundary</v>
          </cell>
          <cell r="D699">
            <v>0</v>
          </cell>
          <cell r="E699">
            <v>0</v>
          </cell>
          <cell r="F699">
            <v>0</v>
          </cell>
          <cell r="G699">
            <v>0</v>
          </cell>
          <cell r="H699" t="str">
            <v>Calgary</v>
          </cell>
          <cell r="I699" t="str">
            <v>City</v>
          </cell>
          <cell r="J699">
            <v>2513.00000004</v>
          </cell>
          <cell r="K699">
            <v>2529</v>
          </cell>
          <cell r="L699">
            <v>2529</v>
          </cell>
          <cell r="M699">
            <v>2529</v>
          </cell>
          <cell r="N699">
            <v>2529</v>
          </cell>
          <cell r="O699">
            <v>2529</v>
          </cell>
          <cell r="P699">
            <v>2529</v>
          </cell>
          <cell r="Q699">
            <v>2529</v>
          </cell>
          <cell r="R699">
            <v>2529</v>
          </cell>
          <cell r="U699">
            <v>21</v>
          </cell>
          <cell r="V699" t="str">
            <v>Calgary North Phase 1</v>
          </cell>
          <cell r="W699" t="str">
            <v>Approved</v>
          </cell>
          <cell r="X699" t="str">
            <v>Area Structure Plan</v>
          </cell>
          <cell r="Y699" t="str">
            <v>Calgary North Area Structure Plan Phase I</v>
          </cell>
        </row>
        <row r="700">
          <cell r="B700">
            <v>3228</v>
          </cell>
          <cell r="C700" t="str">
            <v>Outside_levy_boundary</v>
          </cell>
          <cell r="D700">
            <v>0</v>
          </cell>
          <cell r="E700">
            <v>0</v>
          </cell>
          <cell r="F700">
            <v>0</v>
          </cell>
          <cell r="G700">
            <v>0</v>
          </cell>
          <cell r="H700" t="str">
            <v>Calgary</v>
          </cell>
          <cell r="I700" t="str">
            <v>City</v>
          </cell>
          <cell r="J700">
            <v>0</v>
          </cell>
          <cell r="K700">
            <v>0</v>
          </cell>
          <cell r="L700">
            <v>0</v>
          </cell>
          <cell r="M700">
            <v>0</v>
          </cell>
          <cell r="N700">
            <v>0</v>
          </cell>
          <cell r="O700">
            <v>0</v>
          </cell>
          <cell r="P700">
            <v>0</v>
          </cell>
          <cell r="Q700">
            <v>0</v>
          </cell>
          <cell r="R700">
            <v>0</v>
          </cell>
          <cell r="U700">
            <v>21</v>
          </cell>
          <cell r="V700" t="str">
            <v>Calgary North Phase 1</v>
          </cell>
          <cell r="W700" t="str">
            <v>Approved</v>
          </cell>
          <cell r="X700" t="str">
            <v>Area Structure Plan</v>
          </cell>
          <cell r="Y700" t="str">
            <v>Calgary North Area Structure Plan Phase I</v>
          </cell>
        </row>
        <row r="701">
          <cell r="B701">
            <v>3237</v>
          </cell>
          <cell r="C701" t="str">
            <v>Outside_levy_boundary</v>
          </cell>
          <cell r="D701">
            <v>0</v>
          </cell>
          <cell r="E701">
            <v>0</v>
          </cell>
          <cell r="F701">
            <v>0</v>
          </cell>
          <cell r="G701">
            <v>0</v>
          </cell>
          <cell r="H701" t="str">
            <v>Calgary</v>
          </cell>
          <cell r="I701" t="str">
            <v>City</v>
          </cell>
          <cell r="J701">
            <v>1325.00000002</v>
          </cell>
          <cell r="K701">
            <v>1338.64089171</v>
          </cell>
          <cell r="L701">
            <v>1347.0846974200001</v>
          </cell>
          <cell r="M701">
            <v>1347.99464631</v>
          </cell>
          <cell r="N701">
            <v>1339.3946882499999</v>
          </cell>
          <cell r="O701">
            <v>1287.08734746</v>
          </cell>
          <cell r="P701">
            <v>1192.7085359299999</v>
          </cell>
          <cell r="Q701">
            <v>1102.3029644799999</v>
          </cell>
          <cell r="R701">
            <v>1052.52888132</v>
          </cell>
          <cell r="U701">
            <v>21</v>
          </cell>
          <cell r="V701" t="str">
            <v>Calgary North Phase 1</v>
          </cell>
          <cell r="W701" t="str">
            <v>Approved</v>
          </cell>
          <cell r="X701" t="str">
            <v>Area Structure Plan</v>
          </cell>
          <cell r="Y701" t="str">
            <v>Calgary North Area Structure Plan Phase I</v>
          </cell>
        </row>
        <row r="702">
          <cell r="B702">
            <v>3239</v>
          </cell>
          <cell r="C702" t="str">
            <v>Outside_levy_boundary</v>
          </cell>
          <cell r="D702">
            <v>0</v>
          </cell>
          <cell r="E702">
            <v>0</v>
          </cell>
          <cell r="F702">
            <v>0</v>
          </cell>
          <cell r="G702">
            <v>0</v>
          </cell>
          <cell r="H702" t="str">
            <v>Calgary</v>
          </cell>
          <cell r="I702" t="str">
            <v>City</v>
          </cell>
          <cell r="J702">
            <v>0</v>
          </cell>
          <cell r="K702">
            <v>0</v>
          </cell>
          <cell r="L702">
            <v>0</v>
          </cell>
          <cell r="M702">
            <v>0</v>
          </cell>
          <cell r="N702">
            <v>0</v>
          </cell>
          <cell r="O702">
            <v>0</v>
          </cell>
          <cell r="P702">
            <v>0</v>
          </cell>
          <cell r="Q702">
            <v>0</v>
          </cell>
          <cell r="R702">
            <v>0</v>
          </cell>
          <cell r="U702">
            <v>21</v>
          </cell>
          <cell r="V702" t="str">
            <v>Calgary North Phase 1</v>
          </cell>
          <cell r="W702" t="str">
            <v>Approved</v>
          </cell>
          <cell r="X702" t="str">
            <v>Area Structure Plan</v>
          </cell>
          <cell r="Y702" t="str">
            <v>Calgary North Area Structure Plan Phase I</v>
          </cell>
        </row>
        <row r="703">
          <cell r="B703">
            <v>3240</v>
          </cell>
          <cell r="C703" t="str">
            <v>Outside_levy_boundary</v>
          </cell>
          <cell r="D703">
            <v>0</v>
          </cell>
          <cell r="E703">
            <v>0</v>
          </cell>
          <cell r="F703">
            <v>0</v>
          </cell>
          <cell r="G703">
            <v>0</v>
          </cell>
          <cell r="H703" t="str">
            <v>Calgary</v>
          </cell>
          <cell r="I703" t="str">
            <v>City</v>
          </cell>
          <cell r="J703">
            <v>0</v>
          </cell>
          <cell r="K703">
            <v>39.117839176499999</v>
          </cell>
          <cell r="L703">
            <v>39.094622392300003</v>
          </cell>
          <cell r="M703">
            <v>39.0305969769</v>
          </cell>
          <cell r="N703">
            <v>38.736495339800001</v>
          </cell>
          <cell r="O703">
            <v>38.291769315800003</v>
          </cell>
          <cell r="P703">
            <v>36.855064655900001</v>
          </cell>
          <cell r="Q703">
            <v>36.5938175597</v>
          </cell>
          <cell r="R703">
            <v>37.011524655300001</v>
          </cell>
          <cell r="U703">
            <v>21</v>
          </cell>
          <cell r="V703" t="str">
            <v>Calgary North Phase 1</v>
          </cell>
          <cell r="W703" t="str">
            <v>Approved</v>
          </cell>
          <cell r="X703" t="str">
            <v>Area Structure Plan</v>
          </cell>
          <cell r="Y703" t="str">
            <v>Calgary North Area Structure Plan Phase I</v>
          </cell>
        </row>
        <row r="704">
          <cell r="B704">
            <v>4241</v>
          </cell>
          <cell r="C704" t="str">
            <v>Outside_levy_boundary</v>
          </cell>
          <cell r="D704">
            <v>0</v>
          </cell>
          <cell r="E704">
            <v>0</v>
          </cell>
          <cell r="F704">
            <v>0</v>
          </cell>
          <cell r="G704">
            <v>0</v>
          </cell>
          <cell r="H704" t="str">
            <v>Calgary</v>
          </cell>
          <cell r="I704" t="str">
            <v>City</v>
          </cell>
          <cell r="J704">
            <v>0</v>
          </cell>
          <cell r="K704">
            <v>0</v>
          </cell>
          <cell r="L704">
            <v>0</v>
          </cell>
          <cell r="M704">
            <v>883.96</v>
          </cell>
          <cell r="N704">
            <v>883.96</v>
          </cell>
          <cell r="O704">
            <v>883.96</v>
          </cell>
          <cell r="P704">
            <v>4801.3786461299997</v>
          </cell>
          <cell r="Q704">
            <v>4801.3786461299997</v>
          </cell>
          <cell r="R704">
            <v>4801.3786461299997</v>
          </cell>
          <cell r="U704">
            <v>21</v>
          </cell>
          <cell r="V704" t="str">
            <v>Calgary North Phase 1</v>
          </cell>
          <cell r="W704" t="str">
            <v>Approved</v>
          </cell>
          <cell r="X704" t="str">
            <v>Area Structure Plan</v>
          </cell>
          <cell r="Y704" t="str">
            <v>Calgary North Area Structure Plan Phase I</v>
          </cell>
        </row>
        <row r="705">
          <cell r="B705">
            <v>2017</v>
          </cell>
          <cell r="C705" t="str">
            <v>Outside_levy_boundary</v>
          </cell>
          <cell r="D705">
            <v>0</v>
          </cell>
          <cell r="E705">
            <v>0</v>
          </cell>
          <cell r="F705">
            <v>0</v>
          </cell>
          <cell r="G705">
            <v>0</v>
          </cell>
          <cell r="H705" t="str">
            <v>Calgary</v>
          </cell>
          <cell r="I705" t="str">
            <v>City</v>
          </cell>
          <cell r="J705">
            <v>2.9999999989999999</v>
          </cell>
          <cell r="K705">
            <v>2.4769559662999998E-41</v>
          </cell>
          <cell r="L705">
            <v>4.6550497275399996E-41</v>
          </cell>
          <cell r="M705">
            <v>7.28056605873E-41</v>
          </cell>
          <cell r="N705">
            <v>1.0574806226600001E-40</v>
          </cell>
          <cell r="O705">
            <v>4.7166676539700002E-33</v>
          </cell>
          <cell r="P705">
            <v>6.6897751467199997E-19</v>
          </cell>
          <cell r="Q705">
            <v>8.5443281994699996E-9</v>
          </cell>
          <cell r="R705">
            <v>2.4493181286999999</v>
          </cell>
          <cell r="U705">
            <v>22</v>
          </cell>
          <cell r="V705" t="str">
            <v>Revised Stoney Industrial</v>
          </cell>
          <cell r="W705" t="str">
            <v>Approved</v>
          </cell>
          <cell r="X705" t="str">
            <v>Area Structure Plan</v>
          </cell>
          <cell r="Y705" t="str">
            <v>Revised Stoney Industrial Area Structure Plan</v>
          </cell>
        </row>
        <row r="706">
          <cell r="B706">
            <v>2018</v>
          </cell>
          <cell r="C706" t="str">
            <v>Outside_levy_boundary</v>
          </cell>
          <cell r="D706">
            <v>0</v>
          </cell>
          <cell r="E706">
            <v>0</v>
          </cell>
          <cell r="F706">
            <v>0</v>
          </cell>
          <cell r="G706">
            <v>0</v>
          </cell>
          <cell r="H706" t="str">
            <v>Calgary</v>
          </cell>
          <cell r="I706" t="str">
            <v>City</v>
          </cell>
          <cell r="J706">
            <v>10.999999997</v>
          </cell>
          <cell r="K706">
            <v>7.4308678989E-41</v>
          </cell>
          <cell r="L706">
            <v>1.39651491826E-40</v>
          </cell>
          <cell r="M706">
            <v>2.1841698176200001E-40</v>
          </cell>
          <cell r="N706">
            <v>3.1724418679699998E-40</v>
          </cell>
          <cell r="O706">
            <v>1.41500029619E-32</v>
          </cell>
          <cell r="P706">
            <v>2.0069325440200001E-18</v>
          </cell>
          <cell r="Q706">
            <v>2.5632984598400001E-8</v>
          </cell>
          <cell r="R706">
            <v>7.3479543861099996</v>
          </cell>
          <cell r="U706">
            <v>22</v>
          </cell>
          <cell r="V706" t="str">
            <v>Revised Stoney Industrial</v>
          </cell>
          <cell r="W706" t="str">
            <v>Approved</v>
          </cell>
          <cell r="X706" t="str">
            <v>Area Structure Plan</v>
          </cell>
          <cell r="Y706" t="str">
            <v>Revised Stoney Industrial Area Structure Plan</v>
          </cell>
        </row>
        <row r="707">
          <cell r="B707">
            <v>2019</v>
          </cell>
          <cell r="C707" t="str">
            <v>Outside_levy_boundary</v>
          </cell>
          <cell r="D707">
            <v>0</v>
          </cell>
          <cell r="E707">
            <v>0</v>
          </cell>
          <cell r="F707">
            <v>0</v>
          </cell>
          <cell r="G707">
            <v>0</v>
          </cell>
          <cell r="H707" t="str">
            <v>Calgary</v>
          </cell>
          <cell r="I707" t="str">
            <v>City</v>
          </cell>
          <cell r="J707">
            <v>0</v>
          </cell>
          <cell r="K707">
            <v>0</v>
          </cell>
          <cell r="L707">
            <v>0</v>
          </cell>
          <cell r="M707">
            <v>0</v>
          </cell>
          <cell r="N707">
            <v>0</v>
          </cell>
          <cell r="O707">
            <v>0</v>
          </cell>
          <cell r="P707">
            <v>0</v>
          </cell>
          <cell r="Q707">
            <v>0</v>
          </cell>
          <cell r="R707">
            <v>0</v>
          </cell>
          <cell r="U707">
            <v>22</v>
          </cell>
          <cell r="V707" t="str">
            <v>Revised Stoney Industrial</v>
          </cell>
          <cell r="W707" t="str">
            <v>Approved</v>
          </cell>
          <cell r="X707" t="str">
            <v>Area Structure Plan</v>
          </cell>
          <cell r="Y707" t="str">
            <v>Revised Stoney Industrial Area Structure Plan</v>
          </cell>
        </row>
        <row r="708">
          <cell r="B708">
            <v>2020</v>
          </cell>
          <cell r="C708" t="str">
            <v>Outside_levy_boundary</v>
          </cell>
          <cell r="D708">
            <v>0</v>
          </cell>
          <cell r="E708">
            <v>0</v>
          </cell>
          <cell r="F708">
            <v>0</v>
          </cell>
          <cell r="G708">
            <v>0</v>
          </cell>
          <cell r="H708" t="str">
            <v>Calgary</v>
          </cell>
          <cell r="I708" t="str">
            <v>City</v>
          </cell>
          <cell r="J708">
            <v>0</v>
          </cell>
          <cell r="K708">
            <v>1.85771697472E-41</v>
          </cell>
          <cell r="L708">
            <v>3.49128729566E-41</v>
          </cell>
          <cell r="M708">
            <v>5.4604245440400002E-41</v>
          </cell>
          <cell r="N708">
            <v>7.9311046699299995E-41</v>
          </cell>
          <cell r="O708">
            <v>3.5375007404799997E-33</v>
          </cell>
          <cell r="P708">
            <v>5.0173313600399998E-19</v>
          </cell>
          <cell r="Q708">
            <v>6.4082461496100001E-9</v>
          </cell>
          <cell r="R708">
            <v>1.8369885965299999</v>
          </cell>
          <cell r="U708">
            <v>22</v>
          </cell>
          <cell r="V708" t="str">
            <v>Revised Stoney Industrial</v>
          </cell>
          <cell r="W708" t="str">
            <v>Approved</v>
          </cell>
          <cell r="X708" t="str">
            <v>Area Structure Plan</v>
          </cell>
          <cell r="Y708" t="str">
            <v>Revised Stoney Industrial Area Structure Plan</v>
          </cell>
        </row>
        <row r="709">
          <cell r="B709">
            <v>2022</v>
          </cell>
          <cell r="C709" t="str">
            <v>Outside_levy_boundary</v>
          </cell>
          <cell r="D709">
            <v>0</v>
          </cell>
          <cell r="E709">
            <v>0</v>
          </cell>
          <cell r="F709">
            <v>0</v>
          </cell>
          <cell r="G709">
            <v>0</v>
          </cell>
          <cell r="H709" t="str">
            <v>Calgary</v>
          </cell>
          <cell r="I709" t="str">
            <v>City</v>
          </cell>
          <cell r="J709">
            <v>0</v>
          </cell>
          <cell r="K709">
            <v>0</v>
          </cell>
          <cell r="L709">
            <v>0</v>
          </cell>
          <cell r="M709">
            <v>0</v>
          </cell>
          <cell r="N709">
            <v>0</v>
          </cell>
          <cell r="O709">
            <v>0</v>
          </cell>
          <cell r="P709">
            <v>0</v>
          </cell>
          <cell r="Q709">
            <v>0</v>
          </cell>
          <cell r="R709">
            <v>0</v>
          </cell>
          <cell r="U709">
            <v>22</v>
          </cell>
          <cell r="V709" t="str">
            <v>Revised Stoney Industrial</v>
          </cell>
          <cell r="W709" t="str">
            <v>Approved</v>
          </cell>
          <cell r="X709" t="str">
            <v>Area Structure Plan</v>
          </cell>
          <cell r="Y709" t="str">
            <v>Revised Stoney Industrial Area Structure Plan</v>
          </cell>
        </row>
        <row r="710">
          <cell r="B710">
            <v>2037</v>
          </cell>
          <cell r="C710" t="str">
            <v>Outside_levy_boundary</v>
          </cell>
          <cell r="D710">
            <v>0</v>
          </cell>
          <cell r="E710">
            <v>0</v>
          </cell>
          <cell r="F710">
            <v>0</v>
          </cell>
          <cell r="G710">
            <v>0</v>
          </cell>
          <cell r="H710" t="str">
            <v>Calgary</v>
          </cell>
          <cell r="I710" t="str">
            <v>City</v>
          </cell>
          <cell r="J710">
            <v>0</v>
          </cell>
          <cell r="K710">
            <v>0</v>
          </cell>
          <cell r="L710">
            <v>0</v>
          </cell>
          <cell r="M710">
            <v>0</v>
          </cell>
          <cell r="N710">
            <v>0</v>
          </cell>
          <cell r="O710">
            <v>0</v>
          </cell>
          <cell r="P710">
            <v>0</v>
          </cell>
          <cell r="Q710">
            <v>0</v>
          </cell>
          <cell r="R710">
            <v>0</v>
          </cell>
          <cell r="U710">
            <v>22</v>
          </cell>
          <cell r="V710" t="str">
            <v>Revised Stoney Industrial</v>
          </cell>
          <cell r="W710" t="str">
            <v>Approved</v>
          </cell>
          <cell r="X710" t="str">
            <v>Area Structure Plan</v>
          </cell>
          <cell r="Y710" t="str">
            <v>Revised Stoney Industrial Area Structure Plan</v>
          </cell>
        </row>
        <row r="711">
          <cell r="B711">
            <v>3229</v>
          </cell>
          <cell r="C711" t="str">
            <v>Outside_levy_boundary</v>
          </cell>
          <cell r="D711">
            <v>0</v>
          </cell>
          <cell r="E711">
            <v>0</v>
          </cell>
          <cell r="F711">
            <v>0</v>
          </cell>
          <cell r="G711">
            <v>0</v>
          </cell>
          <cell r="H711" t="str">
            <v>Calgary</v>
          </cell>
          <cell r="I711" t="str">
            <v>City</v>
          </cell>
          <cell r="J711">
            <v>0</v>
          </cell>
          <cell r="K711">
            <v>0</v>
          </cell>
          <cell r="L711">
            <v>0</v>
          </cell>
          <cell r="M711">
            <v>0</v>
          </cell>
          <cell r="N711">
            <v>0</v>
          </cell>
          <cell r="O711">
            <v>0</v>
          </cell>
          <cell r="P711">
            <v>0</v>
          </cell>
          <cell r="Q711">
            <v>0</v>
          </cell>
          <cell r="R711">
            <v>0</v>
          </cell>
          <cell r="U711">
            <v>22</v>
          </cell>
          <cell r="V711" t="str">
            <v>Revised Stoney Industrial</v>
          </cell>
          <cell r="W711" t="str">
            <v>Approved</v>
          </cell>
          <cell r="X711" t="str">
            <v>Area Structure Plan</v>
          </cell>
          <cell r="Y711" t="str">
            <v>Revised Stoney Industrial Area Structure Plan</v>
          </cell>
        </row>
        <row r="712">
          <cell r="B712">
            <v>3230</v>
          </cell>
          <cell r="C712" t="str">
            <v>Outside_levy_boundary</v>
          </cell>
          <cell r="D712">
            <v>0</v>
          </cell>
          <cell r="E712">
            <v>0</v>
          </cell>
          <cell r="F712">
            <v>0</v>
          </cell>
          <cell r="G712">
            <v>0</v>
          </cell>
          <cell r="H712" t="str">
            <v>Calgary</v>
          </cell>
          <cell r="I712" t="str">
            <v>City</v>
          </cell>
          <cell r="J712">
            <v>0</v>
          </cell>
          <cell r="K712">
            <v>0</v>
          </cell>
          <cell r="L712">
            <v>0</v>
          </cell>
          <cell r="M712">
            <v>0</v>
          </cell>
          <cell r="N712">
            <v>0</v>
          </cell>
          <cell r="O712">
            <v>0</v>
          </cell>
          <cell r="P712">
            <v>0</v>
          </cell>
          <cell r="Q712">
            <v>0</v>
          </cell>
          <cell r="R712">
            <v>0</v>
          </cell>
          <cell r="U712">
            <v>22</v>
          </cell>
          <cell r="V712" t="str">
            <v>Revised Stoney Industrial</v>
          </cell>
          <cell r="W712" t="str">
            <v>Approved</v>
          </cell>
          <cell r="X712" t="str">
            <v>Area Structure Plan</v>
          </cell>
          <cell r="Y712" t="str">
            <v>Revised Stoney Industrial Area Structure Plan</v>
          </cell>
        </row>
        <row r="713">
          <cell r="B713">
            <v>3231</v>
          </cell>
          <cell r="C713" t="str">
            <v>Outside_levy_boundary</v>
          </cell>
          <cell r="D713">
            <v>0</v>
          </cell>
          <cell r="E713">
            <v>0</v>
          </cell>
          <cell r="F713">
            <v>0</v>
          </cell>
          <cell r="G713">
            <v>0</v>
          </cell>
          <cell r="H713" t="str">
            <v>Calgary</v>
          </cell>
          <cell r="I713" t="str">
            <v>City</v>
          </cell>
          <cell r="J713">
            <v>1.9999999909999999</v>
          </cell>
          <cell r="K713">
            <v>8.0501068904699995E-41</v>
          </cell>
          <cell r="L713">
            <v>1.5128911614500001E-40</v>
          </cell>
          <cell r="M713">
            <v>2.3661839690899999E-40</v>
          </cell>
          <cell r="N713">
            <v>3.43681202364E-40</v>
          </cell>
          <cell r="O713">
            <v>1.5329169875399999E-32</v>
          </cell>
          <cell r="P713">
            <v>2.1741769226799998E-18</v>
          </cell>
          <cell r="Q713">
            <v>2.7769066648299999E-8</v>
          </cell>
          <cell r="R713">
            <v>7.96028391829</v>
          </cell>
          <cell r="U713">
            <v>22</v>
          </cell>
          <cell r="V713" t="str">
            <v>Revised Stoney Industrial</v>
          </cell>
          <cell r="W713" t="str">
            <v>Approved</v>
          </cell>
          <cell r="X713" t="str">
            <v>Area Structure Plan</v>
          </cell>
          <cell r="Y713" t="str">
            <v>Revised Stoney Industrial Area Structure Plan</v>
          </cell>
        </row>
        <row r="714">
          <cell r="B714">
            <v>3232</v>
          </cell>
          <cell r="C714" t="str">
            <v>Outside_levy_boundary</v>
          </cell>
          <cell r="D714">
            <v>0</v>
          </cell>
          <cell r="E714">
            <v>0</v>
          </cell>
          <cell r="F714">
            <v>0</v>
          </cell>
          <cell r="G714">
            <v>0</v>
          </cell>
          <cell r="H714" t="str">
            <v>Calgary</v>
          </cell>
          <cell r="I714" t="str">
            <v>City</v>
          </cell>
          <cell r="J714">
            <v>1.9999999909999999</v>
          </cell>
          <cell r="K714">
            <v>1.85771697472E-41</v>
          </cell>
          <cell r="L714">
            <v>3.49128729566E-41</v>
          </cell>
          <cell r="M714">
            <v>5.4604245440400002E-41</v>
          </cell>
          <cell r="N714">
            <v>7.9311046699299995E-41</v>
          </cell>
          <cell r="O714">
            <v>3.5375007404799997E-33</v>
          </cell>
          <cell r="P714">
            <v>5.0173313600399998E-19</v>
          </cell>
          <cell r="Q714">
            <v>6.4082461496100001E-9</v>
          </cell>
          <cell r="R714">
            <v>1.8369885965299999</v>
          </cell>
          <cell r="U714">
            <v>22</v>
          </cell>
          <cell r="V714" t="str">
            <v>Revised Stoney Industrial</v>
          </cell>
          <cell r="W714" t="str">
            <v>Approved</v>
          </cell>
          <cell r="X714" t="str">
            <v>Area Structure Plan</v>
          </cell>
          <cell r="Y714" t="str">
            <v>Revised Stoney Industrial Area Structure Plan</v>
          </cell>
        </row>
        <row r="715">
          <cell r="B715">
            <v>3234</v>
          </cell>
          <cell r="C715" t="str">
            <v>Outside_levy_boundary</v>
          </cell>
          <cell r="D715">
            <v>0</v>
          </cell>
          <cell r="E715">
            <v>0</v>
          </cell>
          <cell r="F715">
            <v>0</v>
          </cell>
          <cell r="G715">
            <v>0</v>
          </cell>
          <cell r="H715" t="str">
            <v>Calgary</v>
          </cell>
          <cell r="I715" t="str">
            <v>City</v>
          </cell>
          <cell r="J715">
            <v>0</v>
          </cell>
          <cell r="K715">
            <v>0</v>
          </cell>
          <cell r="L715">
            <v>0</v>
          </cell>
          <cell r="M715">
            <v>0</v>
          </cell>
          <cell r="N715">
            <v>0</v>
          </cell>
          <cell r="O715">
            <v>0</v>
          </cell>
          <cell r="P715">
            <v>0</v>
          </cell>
          <cell r="Q715">
            <v>0</v>
          </cell>
          <cell r="R715">
            <v>0</v>
          </cell>
          <cell r="U715">
            <v>22</v>
          </cell>
          <cell r="V715" t="str">
            <v>Revised Stoney Industrial</v>
          </cell>
          <cell r="W715" t="str">
            <v>Approved</v>
          </cell>
          <cell r="X715" t="str">
            <v>Area Structure Plan</v>
          </cell>
          <cell r="Y715" t="str">
            <v>Revised Stoney Industrial Area Structure Plan</v>
          </cell>
        </row>
        <row r="716">
          <cell r="B716">
            <v>2809</v>
          </cell>
          <cell r="C716" t="str">
            <v>Outside_levy_boundary</v>
          </cell>
          <cell r="D716">
            <v>0</v>
          </cell>
          <cell r="E716">
            <v>0</v>
          </cell>
          <cell r="F716">
            <v>0</v>
          </cell>
          <cell r="G716">
            <v>0</v>
          </cell>
          <cell r="H716" t="str">
            <v>Calgary</v>
          </cell>
          <cell r="I716" t="str">
            <v>City</v>
          </cell>
          <cell r="J716">
            <v>4733.9999999800002</v>
          </cell>
          <cell r="K716">
            <v>4709</v>
          </cell>
          <cell r="L716">
            <v>4709</v>
          </cell>
          <cell r="M716">
            <v>4709</v>
          </cell>
          <cell r="N716">
            <v>4709</v>
          </cell>
          <cell r="O716">
            <v>4709</v>
          </cell>
          <cell r="P716">
            <v>4709</v>
          </cell>
          <cell r="Q716">
            <v>4709</v>
          </cell>
          <cell r="R716">
            <v>4709</v>
          </cell>
          <cell r="U716">
            <v>24</v>
          </cell>
          <cell r="V716" t="str">
            <v>Revised West Scenic Acres</v>
          </cell>
          <cell r="W716" t="str">
            <v>Approved</v>
          </cell>
          <cell r="X716" t="str">
            <v>Area Structure Plan</v>
          </cell>
          <cell r="Y716" t="str">
            <v>Revised West Scenic Acres Area Structure Plan and Supporting Information</v>
          </cell>
        </row>
        <row r="717">
          <cell r="B717">
            <v>2810</v>
          </cell>
          <cell r="C717" t="str">
            <v>Outside_levy_boundary</v>
          </cell>
          <cell r="D717">
            <v>0</v>
          </cell>
          <cell r="E717">
            <v>0</v>
          </cell>
          <cell r="F717">
            <v>0</v>
          </cell>
          <cell r="G717">
            <v>0</v>
          </cell>
          <cell r="H717" t="str">
            <v>Calgary</v>
          </cell>
          <cell r="I717" t="str">
            <v>City</v>
          </cell>
          <cell r="J717">
            <v>4156.9999999800002</v>
          </cell>
          <cell r="K717">
            <v>4166</v>
          </cell>
          <cell r="L717">
            <v>4166</v>
          </cell>
          <cell r="M717">
            <v>4166</v>
          </cell>
          <cell r="N717">
            <v>4166</v>
          </cell>
          <cell r="O717">
            <v>4166</v>
          </cell>
          <cell r="P717">
            <v>4166</v>
          </cell>
          <cell r="Q717">
            <v>4166</v>
          </cell>
          <cell r="R717">
            <v>4166</v>
          </cell>
          <cell r="U717">
            <v>24</v>
          </cell>
          <cell r="V717" t="str">
            <v>Revised West Scenic Acres</v>
          </cell>
          <cell r="W717" t="str">
            <v>Approved</v>
          </cell>
          <cell r="X717" t="str">
            <v>Area Structure Plan</v>
          </cell>
          <cell r="Y717" t="str">
            <v>Revised West Scenic Acres Area Structure Plan and Supporting Information</v>
          </cell>
        </row>
        <row r="718">
          <cell r="B718">
            <v>2811</v>
          </cell>
          <cell r="C718" t="str">
            <v>Outside_levy_boundary</v>
          </cell>
          <cell r="D718">
            <v>0</v>
          </cell>
          <cell r="E718">
            <v>0</v>
          </cell>
          <cell r="F718">
            <v>0</v>
          </cell>
          <cell r="G718">
            <v>0</v>
          </cell>
          <cell r="H718" t="str">
            <v>Calgary</v>
          </cell>
          <cell r="I718" t="str">
            <v>City</v>
          </cell>
          <cell r="J718">
            <v>3146.0000000099999</v>
          </cell>
          <cell r="K718">
            <v>3244</v>
          </cell>
          <cell r="L718">
            <v>3244</v>
          </cell>
          <cell r="M718">
            <v>3244</v>
          </cell>
          <cell r="N718">
            <v>3244</v>
          </cell>
          <cell r="O718">
            <v>3244</v>
          </cell>
          <cell r="P718">
            <v>3244</v>
          </cell>
          <cell r="Q718">
            <v>3244</v>
          </cell>
          <cell r="R718">
            <v>3244</v>
          </cell>
          <cell r="U718">
            <v>24</v>
          </cell>
          <cell r="V718" t="str">
            <v>Revised West Scenic Acres</v>
          </cell>
          <cell r="W718" t="str">
            <v>Approved</v>
          </cell>
          <cell r="X718" t="str">
            <v>Area Structure Plan</v>
          </cell>
          <cell r="Y718" t="str">
            <v>Revised West Scenic Acres Area Structure Plan and Supporting Information</v>
          </cell>
        </row>
        <row r="719">
          <cell r="B719">
            <v>2812</v>
          </cell>
          <cell r="C719" t="str">
            <v>Outside_levy_boundary</v>
          </cell>
          <cell r="D719">
            <v>0</v>
          </cell>
          <cell r="E719">
            <v>0</v>
          </cell>
          <cell r="F719">
            <v>0</v>
          </cell>
          <cell r="G719">
            <v>0</v>
          </cell>
          <cell r="H719" t="str">
            <v>Calgary</v>
          </cell>
          <cell r="I719" t="str">
            <v>City</v>
          </cell>
          <cell r="J719">
            <v>1424.00000002</v>
          </cell>
          <cell r="K719">
            <v>1497</v>
          </cell>
          <cell r="L719">
            <v>1497</v>
          </cell>
          <cell r="M719">
            <v>1497</v>
          </cell>
          <cell r="N719">
            <v>1497</v>
          </cell>
          <cell r="O719">
            <v>1497</v>
          </cell>
          <cell r="P719">
            <v>1497</v>
          </cell>
          <cell r="Q719">
            <v>1497</v>
          </cell>
          <cell r="R719">
            <v>1497</v>
          </cell>
          <cell r="U719">
            <v>24</v>
          </cell>
          <cell r="V719" t="str">
            <v>Revised West Scenic Acres</v>
          </cell>
          <cell r="W719" t="str">
            <v>Approved</v>
          </cell>
          <cell r="X719" t="str">
            <v>Area Structure Plan</v>
          </cell>
          <cell r="Y719" t="str">
            <v>Revised West Scenic Acres Area Structure Plan and Supporting Information</v>
          </cell>
        </row>
        <row r="720">
          <cell r="B720">
            <v>2813</v>
          </cell>
          <cell r="C720" t="str">
            <v>Outside_levy_boundary</v>
          </cell>
          <cell r="D720">
            <v>0</v>
          </cell>
          <cell r="E720">
            <v>0</v>
          </cell>
          <cell r="F720">
            <v>0</v>
          </cell>
          <cell r="G720">
            <v>0</v>
          </cell>
          <cell r="H720" t="str">
            <v>Calgary</v>
          </cell>
          <cell r="I720" t="str">
            <v>City</v>
          </cell>
          <cell r="J720">
            <v>1580</v>
          </cell>
          <cell r="K720">
            <v>1568</v>
          </cell>
          <cell r="L720">
            <v>1568</v>
          </cell>
          <cell r="M720">
            <v>1568</v>
          </cell>
          <cell r="N720">
            <v>1568</v>
          </cell>
          <cell r="O720">
            <v>1568</v>
          </cell>
          <cell r="P720">
            <v>1568</v>
          </cell>
          <cell r="Q720">
            <v>1568</v>
          </cell>
          <cell r="R720">
            <v>1568</v>
          </cell>
          <cell r="U720">
            <v>24</v>
          </cell>
          <cell r="V720" t="str">
            <v>Revised West Scenic Acres</v>
          </cell>
          <cell r="W720" t="str">
            <v>Approved</v>
          </cell>
          <cell r="X720" t="str">
            <v>Area Structure Plan</v>
          </cell>
          <cell r="Y720" t="str">
            <v>Revised West Scenic Acres Area Structure Plan and Supporting Information</v>
          </cell>
        </row>
        <row r="721">
          <cell r="B721">
            <v>2818</v>
          </cell>
          <cell r="C721" t="str">
            <v>Outside_levy_boundary</v>
          </cell>
          <cell r="D721">
            <v>0</v>
          </cell>
          <cell r="E721">
            <v>0</v>
          </cell>
          <cell r="F721">
            <v>0</v>
          </cell>
          <cell r="G721">
            <v>0</v>
          </cell>
          <cell r="H721" t="str">
            <v>Calgary</v>
          </cell>
          <cell r="I721" t="str">
            <v>City</v>
          </cell>
          <cell r="J721">
            <v>1264.00000002</v>
          </cell>
          <cell r="K721">
            <v>1251</v>
          </cell>
          <cell r="L721">
            <v>1251</v>
          </cell>
          <cell r="M721">
            <v>1251</v>
          </cell>
          <cell r="N721">
            <v>1251</v>
          </cell>
          <cell r="O721">
            <v>1251</v>
          </cell>
          <cell r="P721">
            <v>1251</v>
          </cell>
          <cell r="Q721">
            <v>1251</v>
          </cell>
          <cell r="R721">
            <v>1251</v>
          </cell>
          <cell r="U721">
            <v>24</v>
          </cell>
          <cell r="V721" t="str">
            <v>Revised West Scenic Acres</v>
          </cell>
          <cell r="W721" t="str">
            <v>Approved</v>
          </cell>
          <cell r="X721" t="str">
            <v>Area Structure Plan</v>
          </cell>
          <cell r="Y721" t="str">
            <v>Revised West Scenic Acres Area Structure Plan and Supporting Information</v>
          </cell>
        </row>
        <row r="722">
          <cell r="B722">
            <v>2819</v>
          </cell>
          <cell r="C722" t="str">
            <v>Outside_levy_boundary</v>
          </cell>
          <cell r="D722">
            <v>0</v>
          </cell>
          <cell r="E722">
            <v>0</v>
          </cell>
          <cell r="F722">
            <v>0</v>
          </cell>
          <cell r="G722">
            <v>0</v>
          </cell>
          <cell r="H722" t="str">
            <v>Calgary</v>
          </cell>
          <cell r="I722" t="str">
            <v>City</v>
          </cell>
          <cell r="J722">
            <v>2454.0000000300001</v>
          </cell>
          <cell r="K722">
            <v>2471</v>
          </cell>
          <cell r="L722">
            <v>2471</v>
          </cell>
          <cell r="M722">
            <v>2471</v>
          </cell>
          <cell r="N722">
            <v>2471</v>
          </cell>
          <cell r="O722">
            <v>2471</v>
          </cell>
          <cell r="P722">
            <v>2471</v>
          </cell>
          <cell r="Q722">
            <v>2471</v>
          </cell>
          <cell r="R722">
            <v>2471</v>
          </cell>
          <cell r="U722">
            <v>24</v>
          </cell>
          <cell r="V722" t="str">
            <v>Revised West Scenic Acres</v>
          </cell>
          <cell r="W722" t="str">
            <v>Approved</v>
          </cell>
          <cell r="X722" t="str">
            <v>Area Structure Plan</v>
          </cell>
          <cell r="Y722" t="str">
            <v>Revised West Scenic Acres Area Structure Plan and Supporting Information</v>
          </cell>
        </row>
        <row r="723">
          <cell r="B723">
            <v>4202</v>
          </cell>
          <cell r="C723" t="str">
            <v>Outside_levy_boundary</v>
          </cell>
          <cell r="D723">
            <v>0</v>
          </cell>
          <cell r="E723">
            <v>0</v>
          </cell>
          <cell r="F723">
            <v>0</v>
          </cell>
          <cell r="G723">
            <v>0</v>
          </cell>
          <cell r="H723" t="str">
            <v>Calgary</v>
          </cell>
          <cell r="I723" t="str">
            <v>City</v>
          </cell>
          <cell r="J723">
            <v>0</v>
          </cell>
          <cell r="K723">
            <v>0</v>
          </cell>
          <cell r="L723">
            <v>0</v>
          </cell>
          <cell r="M723">
            <v>0</v>
          </cell>
          <cell r="N723">
            <v>0</v>
          </cell>
          <cell r="O723">
            <v>0</v>
          </cell>
          <cell r="P723">
            <v>0</v>
          </cell>
          <cell r="Q723">
            <v>0</v>
          </cell>
          <cell r="R723">
            <v>0</v>
          </cell>
          <cell r="U723">
            <v>24</v>
          </cell>
          <cell r="V723" t="str">
            <v>Revised West Scenic Acres</v>
          </cell>
          <cell r="W723" t="str">
            <v>Approved</v>
          </cell>
          <cell r="X723" t="str">
            <v>Area Structure Plan</v>
          </cell>
          <cell r="Y723" t="str">
            <v>Revised West Scenic Acres Area Structure Plan and Supporting Information</v>
          </cell>
        </row>
        <row r="724">
          <cell r="B724">
            <v>1303</v>
          </cell>
          <cell r="C724" t="str">
            <v>Outside_levy_boundary</v>
          </cell>
          <cell r="D724">
            <v>0</v>
          </cell>
          <cell r="E724">
            <v>0</v>
          </cell>
          <cell r="F724">
            <v>0</v>
          </cell>
          <cell r="G724">
            <v>0</v>
          </cell>
          <cell r="H724" t="str">
            <v>Calgary</v>
          </cell>
          <cell r="I724" t="str">
            <v>City</v>
          </cell>
          <cell r="J724">
            <v>5132.9999999800002</v>
          </cell>
          <cell r="K724">
            <v>6545.5339999999997</v>
          </cell>
          <cell r="L724">
            <v>6545.5339999999997</v>
          </cell>
          <cell r="M724">
            <v>6545.5339999999997</v>
          </cell>
          <cell r="N724">
            <v>6545.5339999999997</v>
          </cell>
          <cell r="O724">
            <v>6545.5339999999997</v>
          </cell>
          <cell r="P724">
            <v>6545.5339999999997</v>
          </cell>
          <cell r="Q724">
            <v>6545.5339999999997</v>
          </cell>
          <cell r="R724">
            <v>6545.5339999999997</v>
          </cell>
          <cell r="U724">
            <v>25</v>
          </cell>
          <cell r="V724" t="str">
            <v>Mahogany</v>
          </cell>
          <cell r="W724" t="str">
            <v>Approved</v>
          </cell>
          <cell r="X724" t="str">
            <v>Area Structure Plan</v>
          </cell>
          <cell r="Y724" t="str">
            <v>SEE Mahogany Community Plan</v>
          </cell>
        </row>
        <row r="725">
          <cell r="B725">
            <v>1304</v>
          </cell>
          <cell r="C725" t="str">
            <v>Outside_levy_boundary</v>
          </cell>
          <cell r="D725">
            <v>0</v>
          </cell>
          <cell r="E725">
            <v>0</v>
          </cell>
          <cell r="F725">
            <v>0</v>
          </cell>
          <cell r="G725">
            <v>0</v>
          </cell>
          <cell r="H725" t="str">
            <v>Calgary</v>
          </cell>
          <cell r="I725" t="str">
            <v>City</v>
          </cell>
          <cell r="J725">
            <v>3014.9999999900001</v>
          </cell>
          <cell r="K725">
            <v>4311.2449638099997</v>
          </cell>
          <cell r="L725">
            <v>4505.6149638099996</v>
          </cell>
          <cell r="M725">
            <v>4505.6149638099996</v>
          </cell>
          <cell r="N725">
            <v>4505.6149638099996</v>
          </cell>
          <cell r="O725">
            <v>4505.6149638099996</v>
          </cell>
          <cell r="P725">
            <v>4505.6149638099996</v>
          </cell>
          <cell r="Q725">
            <v>4505.6149638099996</v>
          </cell>
          <cell r="R725">
            <v>4505.6149638099996</v>
          </cell>
          <cell r="U725">
            <v>25</v>
          </cell>
          <cell r="V725" t="str">
            <v>Mahogany</v>
          </cell>
          <cell r="W725" t="str">
            <v>Approved</v>
          </cell>
          <cell r="X725" t="str">
            <v>Area Structure Plan</v>
          </cell>
          <cell r="Y725" t="str">
            <v>SEE Mahogany Community Plan</v>
          </cell>
        </row>
        <row r="726">
          <cell r="B726">
            <v>1312</v>
          </cell>
          <cell r="C726" t="str">
            <v>Outside_levy_boundary</v>
          </cell>
          <cell r="D726">
            <v>0</v>
          </cell>
          <cell r="E726">
            <v>0</v>
          </cell>
          <cell r="F726">
            <v>0</v>
          </cell>
          <cell r="G726">
            <v>0</v>
          </cell>
          <cell r="H726" t="str">
            <v>Calgary</v>
          </cell>
          <cell r="I726" t="str">
            <v>City</v>
          </cell>
          <cell r="J726">
            <v>690.00000000800003</v>
          </cell>
          <cell r="K726">
            <v>1711.32</v>
          </cell>
          <cell r="L726">
            <v>2179.48</v>
          </cell>
          <cell r="M726">
            <v>2856.8490000000002</v>
          </cell>
          <cell r="N726">
            <v>2856.8490000000002</v>
          </cell>
          <cell r="O726">
            <v>2856.8490000000002</v>
          </cell>
          <cell r="P726">
            <v>2856.8490000000002</v>
          </cell>
          <cell r="Q726">
            <v>2856.8490000000002</v>
          </cell>
          <cell r="R726">
            <v>2856.8490000000002</v>
          </cell>
          <cell r="U726">
            <v>25</v>
          </cell>
          <cell r="V726" t="str">
            <v>Mahogany</v>
          </cell>
          <cell r="W726" t="str">
            <v>Approved</v>
          </cell>
          <cell r="X726" t="str">
            <v>Area Structure Plan</v>
          </cell>
          <cell r="Y726" t="str">
            <v>SEE Mahogany Community Plan</v>
          </cell>
        </row>
        <row r="727">
          <cell r="B727">
            <v>1313</v>
          </cell>
          <cell r="C727" t="str">
            <v>Outside_levy_boundary</v>
          </cell>
          <cell r="D727">
            <v>0</v>
          </cell>
          <cell r="E727">
            <v>0</v>
          </cell>
          <cell r="F727">
            <v>0</v>
          </cell>
          <cell r="G727">
            <v>0</v>
          </cell>
          <cell r="H727" t="str">
            <v>Calgary</v>
          </cell>
          <cell r="I727" t="str">
            <v>City</v>
          </cell>
          <cell r="J727">
            <v>872.99999999700003</v>
          </cell>
          <cell r="K727">
            <v>1979.70984901</v>
          </cell>
          <cell r="L727">
            <v>4197.5319102200001</v>
          </cell>
          <cell r="M727">
            <v>4414.0559102200004</v>
          </cell>
          <cell r="N727">
            <v>4414.0559102200004</v>
          </cell>
          <cell r="O727">
            <v>4414.0559102200004</v>
          </cell>
          <cell r="P727">
            <v>4414.0559102200004</v>
          </cell>
          <cell r="Q727">
            <v>4414.0559102200004</v>
          </cell>
          <cell r="R727">
            <v>4414.0559102200004</v>
          </cell>
          <cell r="U727">
            <v>25</v>
          </cell>
          <cell r="V727" t="str">
            <v>Mahogany</v>
          </cell>
          <cell r="W727" t="str">
            <v>Approved</v>
          </cell>
          <cell r="X727" t="str">
            <v>Area Structure Plan</v>
          </cell>
          <cell r="Y727" t="str">
            <v>SEE Mahogany Community Plan</v>
          </cell>
        </row>
        <row r="728">
          <cell r="B728">
            <v>1316</v>
          </cell>
          <cell r="C728" t="str">
            <v>Outside_levy_boundary</v>
          </cell>
          <cell r="D728">
            <v>0</v>
          </cell>
          <cell r="E728">
            <v>0</v>
          </cell>
          <cell r="F728">
            <v>0</v>
          </cell>
          <cell r="G728">
            <v>0</v>
          </cell>
          <cell r="H728" t="str">
            <v>Calgary</v>
          </cell>
          <cell r="I728" t="str">
            <v>City</v>
          </cell>
          <cell r="J728">
            <v>124.999999999</v>
          </cell>
          <cell r="K728">
            <v>3346.4757322</v>
          </cell>
          <cell r="L728">
            <v>4919.3785241599999</v>
          </cell>
          <cell r="M728">
            <v>7282.08120383</v>
          </cell>
          <cell r="N728">
            <v>7282.08120383</v>
          </cell>
          <cell r="O728">
            <v>7282.08120383</v>
          </cell>
          <cell r="P728">
            <v>7282.08120383</v>
          </cell>
          <cell r="Q728">
            <v>7282.08120383</v>
          </cell>
          <cell r="R728">
            <v>7282.08120383</v>
          </cell>
          <cell r="U728">
            <v>25</v>
          </cell>
          <cell r="V728" t="str">
            <v>Mahogany</v>
          </cell>
          <cell r="W728" t="str">
            <v>Approved</v>
          </cell>
          <cell r="X728" t="str">
            <v>Area Structure Plan</v>
          </cell>
          <cell r="Y728" t="str">
            <v>SEE Mahogany Community Plan</v>
          </cell>
        </row>
        <row r="729">
          <cell r="B729">
            <v>2907</v>
          </cell>
          <cell r="C729" t="str">
            <v>Outside_levy_boundary</v>
          </cell>
          <cell r="D729">
            <v>0</v>
          </cell>
          <cell r="E729">
            <v>0</v>
          </cell>
          <cell r="F729">
            <v>0</v>
          </cell>
          <cell r="G729">
            <v>0</v>
          </cell>
          <cell r="H729" t="str">
            <v>Calgary</v>
          </cell>
          <cell r="I729" t="str">
            <v>City</v>
          </cell>
          <cell r="J729">
            <v>33.000000002999997</v>
          </cell>
          <cell r="K729">
            <v>5</v>
          </cell>
          <cell r="L729">
            <v>5</v>
          </cell>
          <cell r="M729">
            <v>5</v>
          </cell>
          <cell r="N729">
            <v>5</v>
          </cell>
          <cell r="O729">
            <v>5</v>
          </cell>
          <cell r="P729">
            <v>5</v>
          </cell>
          <cell r="Q729">
            <v>5</v>
          </cell>
          <cell r="R729">
            <v>5</v>
          </cell>
          <cell r="U729">
            <v>27</v>
          </cell>
          <cell r="V729" t="str">
            <v>Research And Development Park</v>
          </cell>
          <cell r="W729" t="str">
            <v>Approved</v>
          </cell>
          <cell r="X729" t="str">
            <v>Area Structure Plan</v>
          </cell>
          <cell r="Y729" t="str">
            <v>Calgary Research and Development Park Area Structure Plan</v>
          </cell>
        </row>
        <row r="730">
          <cell r="B730">
            <v>2908</v>
          </cell>
          <cell r="C730" t="str">
            <v>Outside_levy_boundary</v>
          </cell>
          <cell r="D730">
            <v>0</v>
          </cell>
          <cell r="E730">
            <v>0</v>
          </cell>
          <cell r="F730">
            <v>0</v>
          </cell>
          <cell r="G730">
            <v>0</v>
          </cell>
          <cell r="H730" t="str">
            <v>Calgary</v>
          </cell>
          <cell r="I730" t="str">
            <v>City</v>
          </cell>
          <cell r="J730">
            <v>0</v>
          </cell>
          <cell r="K730">
            <v>0</v>
          </cell>
          <cell r="L730">
            <v>0</v>
          </cell>
          <cell r="M730">
            <v>0</v>
          </cell>
          <cell r="N730">
            <v>0</v>
          </cell>
          <cell r="O730">
            <v>0</v>
          </cell>
          <cell r="P730">
            <v>0</v>
          </cell>
          <cell r="Q730">
            <v>0</v>
          </cell>
          <cell r="R730">
            <v>0</v>
          </cell>
          <cell r="U730">
            <v>27</v>
          </cell>
          <cell r="V730" t="str">
            <v>Research And Development Park</v>
          </cell>
          <cell r="W730" t="str">
            <v>Approved</v>
          </cell>
          <cell r="X730" t="str">
            <v>Area Structure Plan</v>
          </cell>
          <cell r="Y730" t="str">
            <v>Calgary Research and Development Park Area Structure Plan</v>
          </cell>
        </row>
        <row r="731">
          <cell r="B731">
            <v>1305</v>
          </cell>
          <cell r="C731" t="str">
            <v>Outside_levy_boundary</v>
          </cell>
          <cell r="D731">
            <v>0</v>
          </cell>
          <cell r="E731">
            <v>0</v>
          </cell>
          <cell r="F731">
            <v>0</v>
          </cell>
          <cell r="G731">
            <v>0</v>
          </cell>
          <cell r="H731" t="str">
            <v>Calgary</v>
          </cell>
          <cell r="I731" t="str">
            <v>City</v>
          </cell>
          <cell r="J731">
            <v>2863.9999999699999</v>
          </cell>
          <cell r="K731">
            <v>2954</v>
          </cell>
          <cell r="L731">
            <v>2954</v>
          </cell>
          <cell r="M731">
            <v>2954</v>
          </cell>
          <cell r="N731">
            <v>2954</v>
          </cell>
          <cell r="O731">
            <v>2954</v>
          </cell>
          <cell r="P731">
            <v>2954</v>
          </cell>
          <cell r="Q731">
            <v>2954</v>
          </cell>
          <cell r="R731">
            <v>2954</v>
          </cell>
          <cell r="U731">
            <v>28</v>
          </cell>
          <cell r="V731" t="str">
            <v>Auburn Bay</v>
          </cell>
          <cell r="W731" t="str">
            <v>Approved</v>
          </cell>
          <cell r="X731" t="str">
            <v>Area Structure Plan</v>
          </cell>
          <cell r="Y731" t="str">
            <v>Auburn Bay Community Plan</v>
          </cell>
        </row>
        <row r="732">
          <cell r="B732">
            <v>1306</v>
          </cell>
          <cell r="C732" t="str">
            <v>Outside_levy_boundary</v>
          </cell>
          <cell r="D732">
            <v>0</v>
          </cell>
          <cell r="E732">
            <v>0</v>
          </cell>
          <cell r="F732">
            <v>0</v>
          </cell>
          <cell r="G732">
            <v>0</v>
          </cell>
          <cell r="H732" t="str">
            <v>Calgary</v>
          </cell>
          <cell r="I732" t="str">
            <v>City</v>
          </cell>
          <cell r="J732">
            <v>4730.9999999700003</v>
          </cell>
          <cell r="K732">
            <v>4694</v>
          </cell>
          <cell r="L732">
            <v>4694</v>
          </cell>
          <cell r="M732">
            <v>4694</v>
          </cell>
          <cell r="N732">
            <v>4694</v>
          </cell>
          <cell r="O732">
            <v>4694</v>
          </cell>
          <cell r="P732">
            <v>4694</v>
          </cell>
          <cell r="Q732">
            <v>4694</v>
          </cell>
          <cell r="R732">
            <v>4694</v>
          </cell>
          <cell r="U732">
            <v>28</v>
          </cell>
          <cell r="V732" t="str">
            <v>Auburn Bay</v>
          </cell>
          <cell r="W732" t="str">
            <v>Approved</v>
          </cell>
          <cell r="X732" t="str">
            <v>Area Structure Plan</v>
          </cell>
          <cell r="Y732" t="str">
            <v>Auburn Bay Community Plan</v>
          </cell>
        </row>
        <row r="733">
          <cell r="B733">
            <v>1310</v>
          </cell>
          <cell r="C733" t="str">
            <v>Outside_levy_boundary</v>
          </cell>
          <cell r="D733">
            <v>0</v>
          </cell>
          <cell r="E733">
            <v>0</v>
          </cell>
          <cell r="F733">
            <v>0</v>
          </cell>
          <cell r="G733">
            <v>0</v>
          </cell>
          <cell r="H733" t="str">
            <v>Calgary</v>
          </cell>
          <cell r="I733" t="str">
            <v>City</v>
          </cell>
          <cell r="J733">
            <v>1247.0000000299999</v>
          </cell>
          <cell r="K733">
            <v>1329</v>
          </cell>
          <cell r="L733">
            <v>1329</v>
          </cell>
          <cell r="M733">
            <v>1329</v>
          </cell>
          <cell r="N733">
            <v>1329</v>
          </cell>
          <cell r="O733">
            <v>1329</v>
          </cell>
          <cell r="P733">
            <v>1329</v>
          </cell>
          <cell r="Q733">
            <v>1329</v>
          </cell>
          <cell r="R733">
            <v>1329</v>
          </cell>
          <cell r="U733">
            <v>28</v>
          </cell>
          <cell r="V733" t="str">
            <v>Auburn Bay</v>
          </cell>
          <cell r="W733" t="str">
            <v>Approved</v>
          </cell>
          <cell r="X733" t="str">
            <v>Area Structure Plan</v>
          </cell>
          <cell r="Y733" t="str">
            <v>Auburn Bay Community Plan</v>
          </cell>
        </row>
        <row r="734">
          <cell r="B734">
            <v>1311</v>
          </cell>
          <cell r="C734" t="str">
            <v>Outside_levy_boundary</v>
          </cell>
          <cell r="D734">
            <v>0</v>
          </cell>
          <cell r="E734">
            <v>0</v>
          </cell>
          <cell r="F734">
            <v>0</v>
          </cell>
          <cell r="G734">
            <v>0</v>
          </cell>
          <cell r="H734" t="str">
            <v>Calgary</v>
          </cell>
          <cell r="I734" t="str">
            <v>City</v>
          </cell>
          <cell r="J734">
            <v>1604.99999998</v>
          </cell>
          <cell r="K734">
            <v>1621</v>
          </cell>
          <cell r="L734">
            <v>1621</v>
          </cell>
          <cell r="M734">
            <v>1621</v>
          </cell>
          <cell r="N734">
            <v>1621</v>
          </cell>
          <cell r="O734">
            <v>1621</v>
          </cell>
          <cell r="P734">
            <v>1621</v>
          </cell>
          <cell r="Q734">
            <v>1621</v>
          </cell>
          <cell r="R734">
            <v>1621</v>
          </cell>
          <cell r="U734">
            <v>28</v>
          </cell>
          <cell r="V734" t="str">
            <v>Auburn Bay</v>
          </cell>
          <cell r="W734" t="str">
            <v>Approved</v>
          </cell>
          <cell r="X734" t="str">
            <v>Area Structure Plan</v>
          </cell>
          <cell r="Y734" t="str">
            <v>Auburn Bay Community Plan</v>
          </cell>
        </row>
        <row r="735">
          <cell r="B735">
            <v>1336</v>
          </cell>
          <cell r="C735" t="str">
            <v>Outside_levy_boundary</v>
          </cell>
          <cell r="D735">
            <v>0</v>
          </cell>
          <cell r="E735">
            <v>0</v>
          </cell>
          <cell r="F735">
            <v>0</v>
          </cell>
          <cell r="G735">
            <v>0</v>
          </cell>
          <cell r="H735" t="str">
            <v>Calgary</v>
          </cell>
          <cell r="I735" t="str">
            <v>City</v>
          </cell>
          <cell r="J735">
            <v>1385</v>
          </cell>
          <cell r="K735">
            <v>1576.87</v>
          </cell>
          <cell r="L735">
            <v>1576.87</v>
          </cell>
          <cell r="M735">
            <v>1576.87</v>
          </cell>
          <cell r="N735">
            <v>1576.87</v>
          </cell>
          <cell r="O735">
            <v>1576.87</v>
          </cell>
          <cell r="P735">
            <v>1576.87</v>
          </cell>
          <cell r="Q735">
            <v>1576.87</v>
          </cell>
          <cell r="R735">
            <v>1576.87</v>
          </cell>
          <cell r="U735">
            <v>28</v>
          </cell>
          <cell r="V735" t="str">
            <v>Auburn Bay</v>
          </cell>
          <cell r="W735" t="str">
            <v>Approved</v>
          </cell>
          <cell r="X735" t="str">
            <v>Area Structure Plan</v>
          </cell>
          <cell r="Y735" t="str">
            <v>Auburn Bay Community Plan</v>
          </cell>
        </row>
        <row r="736">
          <cell r="B736">
            <v>1337</v>
          </cell>
          <cell r="C736" t="str">
            <v>Outside_levy_boundary</v>
          </cell>
          <cell r="D736">
            <v>0</v>
          </cell>
          <cell r="E736">
            <v>0</v>
          </cell>
          <cell r="F736">
            <v>0</v>
          </cell>
          <cell r="G736">
            <v>0</v>
          </cell>
          <cell r="H736" t="str">
            <v>Calgary</v>
          </cell>
          <cell r="I736" t="str">
            <v>City</v>
          </cell>
          <cell r="J736">
            <v>1145.99999998</v>
          </cell>
          <cell r="K736">
            <v>1163</v>
          </cell>
          <cell r="L736">
            <v>1163</v>
          </cell>
          <cell r="M736">
            <v>1163</v>
          </cell>
          <cell r="N736">
            <v>1163</v>
          </cell>
          <cell r="O736">
            <v>1163</v>
          </cell>
          <cell r="P736">
            <v>1163</v>
          </cell>
          <cell r="Q736">
            <v>1163</v>
          </cell>
          <cell r="R736">
            <v>1163</v>
          </cell>
          <cell r="U736">
            <v>28</v>
          </cell>
          <cell r="V736" t="str">
            <v>Auburn Bay</v>
          </cell>
          <cell r="W736" t="str">
            <v>Approved</v>
          </cell>
          <cell r="X736" t="str">
            <v>Area Structure Plan</v>
          </cell>
          <cell r="Y736" t="str">
            <v>Auburn Bay Community Plan</v>
          </cell>
        </row>
        <row r="737">
          <cell r="B737">
            <v>1338</v>
          </cell>
          <cell r="C737" t="str">
            <v>Outside_levy_boundary</v>
          </cell>
          <cell r="D737">
            <v>0</v>
          </cell>
          <cell r="E737">
            <v>0</v>
          </cell>
          <cell r="F737">
            <v>0</v>
          </cell>
          <cell r="G737">
            <v>0</v>
          </cell>
          <cell r="H737" t="str">
            <v>Calgary</v>
          </cell>
          <cell r="I737" t="str">
            <v>City</v>
          </cell>
          <cell r="J737">
            <v>1332.9999999900001</v>
          </cell>
          <cell r="K737">
            <v>1450.9780000000001</v>
          </cell>
          <cell r="L737">
            <v>1450.9780000000001</v>
          </cell>
          <cell r="M737">
            <v>1450.9780000000001</v>
          </cell>
          <cell r="N737">
            <v>1450.9780000000001</v>
          </cell>
          <cell r="O737">
            <v>1450.9780000000001</v>
          </cell>
          <cell r="P737">
            <v>1450.9780000000001</v>
          </cell>
          <cell r="Q737">
            <v>1450.9780000000001</v>
          </cell>
          <cell r="R737">
            <v>1450.9780000000001</v>
          </cell>
          <cell r="U737">
            <v>28</v>
          </cell>
          <cell r="V737" t="str">
            <v>Auburn Bay</v>
          </cell>
          <cell r="W737" t="str">
            <v>Approved</v>
          </cell>
          <cell r="X737" t="str">
            <v>Area Structure Plan</v>
          </cell>
          <cell r="Y737" t="str">
            <v>Auburn Bay Community Plan</v>
          </cell>
        </row>
        <row r="738">
          <cell r="B738">
            <v>1339</v>
          </cell>
          <cell r="C738" t="str">
            <v>Outside_levy_boundary</v>
          </cell>
          <cell r="D738">
            <v>0</v>
          </cell>
          <cell r="E738">
            <v>0</v>
          </cell>
          <cell r="F738">
            <v>0</v>
          </cell>
          <cell r="G738">
            <v>0</v>
          </cell>
          <cell r="H738" t="str">
            <v>Calgary</v>
          </cell>
          <cell r="I738" t="str">
            <v>City</v>
          </cell>
          <cell r="J738">
            <v>2779.9999999800002</v>
          </cell>
          <cell r="K738">
            <v>2795</v>
          </cell>
          <cell r="L738">
            <v>2795</v>
          </cell>
          <cell r="M738">
            <v>2795</v>
          </cell>
          <cell r="N738">
            <v>2795</v>
          </cell>
          <cell r="O738">
            <v>2795</v>
          </cell>
          <cell r="P738">
            <v>2795</v>
          </cell>
          <cell r="Q738">
            <v>2795</v>
          </cell>
          <cell r="R738">
            <v>2795</v>
          </cell>
          <cell r="U738">
            <v>28</v>
          </cell>
          <cell r="V738" t="str">
            <v>Auburn Bay</v>
          </cell>
          <cell r="W738" t="str">
            <v>Approved</v>
          </cell>
          <cell r="X738" t="str">
            <v>Area Structure Plan</v>
          </cell>
          <cell r="Y738" t="str">
            <v>Auburn Bay Community Plan</v>
          </cell>
        </row>
        <row r="739">
          <cell r="B739">
            <v>4236</v>
          </cell>
          <cell r="C739" t="str">
            <v>Outside_levy_boundary</v>
          </cell>
          <cell r="D739">
            <v>0</v>
          </cell>
          <cell r="E739">
            <v>0</v>
          </cell>
          <cell r="F739">
            <v>0</v>
          </cell>
          <cell r="G739">
            <v>0</v>
          </cell>
          <cell r="H739" t="str">
            <v>Calgary</v>
          </cell>
          <cell r="I739" t="str">
            <v>City</v>
          </cell>
          <cell r="J739">
            <v>160.00000000399999</v>
          </cell>
          <cell r="K739">
            <v>168</v>
          </cell>
          <cell r="L739">
            <v>168</v>
          </cell>
          <cell r="M739">
            <v>168</v>
          </cell>
          <cell r="N739">
            <v>168</v>
          </cell>
          <cell r="O739">
            <v>168</v>
          </cell>
          <cell r="P739">
            <v>168</v>
          </cell>
          <cell r="Q739">
            <v>168</v>
          </cell>
          <cell r="R739">
            <v>168</v>
          </cell>
          <cell r="U739">
            <v>28</v>
          </cell>
          <cell r="V739" t="str">
            <v>Auburn Bay</v>
          </cell>
          <cell r="W739" t="str">
            <v>Approved</v>
          </cell>
          <cell r="X739" t="str">
            <v>Area Structure Plan</v>
          </cell>
          <cell r="Y739" t="str">
            <v>Auburn Bay Community Plan</v>
          </cell>
        </row>
        <row r="740">
          <cell r="B740">
            <v>1548</v>
          </cell>
          <cell r="C740" t="str">
            <v>Outside_levy_boundary</v>
          </cell>
          <cell r="D740">
            <v>0</v>
          </cell>
          <cell r="E740">
            <v>0</v>
          </cell>
          <cell r="F740">
            <v>0</v>
          </cell>
          <cell r="G740">
            <v>0</v>
          </cell>
          <cell r="H740" t="str">
            <v>Calgary</v>
          </cell>
          <cell r="I740" t="str">
            <v>City</v>
          </cell>
          <cell r="J740">
            <v>0</v>
          </cell>
          <cell r="K740">
            <v>0</v>
          </cell>
          <cell r="L740">
            <v>0</v>
          </cell>
          <cell r="M740">
            <v>0</v>
          </cell>
          <cell r="N740">
            <v>0</v>
          </cell>
          <cell r="O740">
            <v>2973.5243999999998</v>
          </cell>
          <cell r="P740">
            <v>2973.5243999999998</v>
          </cell>
          <cell r="Q740">
            <v>2973.5243999999998</v>
          </cell>
          <cell r="R740">
            <v>2973.5243999999998</v>
          </cell>
          <cell r="U740">
            <v>29</v>
          </cell>
          <cell r="V740" t="str">
            <v>South Shepard</v>
          </cell>
          <cell r="W740" t="str">
            <v>Approved</v>
          </cell>
          <cell r="X740" t="str">
            <v>Area Structure Plan</v>
          </cell>
          <cell r="Y740" t="str">
            <v>South Shepard Area Structure Plan</v>
          </cell>
        </row>
        <row r="741">
          <cell r="B741">
            <v>1431</v>
          </cell>
          <cell r="C741" t="str">
            <v>Outside_levy_boundary</v>
          </cell>
          <cell r="D741">
            <v>0</v>
          </cell>
          <cell r="E741">
            <v>0</v>
          </cell>
          <cell r="F741">
            <v>0</v>
          </cell>
          <cell r="G741">
            <v>0</v>
          </cell>
          <cell r="H741" t="str">
            <v>Calgary</v>
          </cell>
          <cell r="I741" t="str">
            <v>City</v>
          </cell>
          <cell r="J741">
            <v>75.000000006999997</v>
          </cell>
          <cell r="K741">
            <v>74</v>
          </cell>
          <cell r="L741">
            <v>74</v>
          </cell>
          <cell r="M741">
            <v>74</v>
          </cell>
          <cell r="N741">
            <v>74</v>
          </cell>
          <cell r="O741">
            <v>4227.4943999999996</v>
          </cell>
          <cell r="P741">
            <v>4227.4943999999996</v>
          </cell>
          <cell r="Q741">
            <v>4227.4943999999996</v>
          </cell>
          <cell r="R741">
            <v>4227.4943999999996</v>
          </cell>
          <cell r="S741" t="str">
            <v>East Regional</v>
          </cell>
          <cell r="T741" t="str">
            <v>Unfunded</v>
          </cell>
          <cell r="U741">
            <v>29</v>
          </cell>
          <cell r="V741" t="str">
            <v>South Shepard</v>
          </cell>
          <cell r="W741" t="str">
            <v>Approved</v>
          </cell>
          <cell r="X741" t="str">
            <v>Area Structure Plan</v>
          </cell>
          <cell r="Y741" t="str">
            <v>South Shepard Area Structure Plan</v>
          </cell>
        </row>
        <row r="742">
          <cell r="B742">
            <v>1432</v>
          </cell>
          <cell r="C742" t="str">
            <v>Outside_levy_boundary</v>
          </cell>
          <cell r="D742">
            <v>0</v>
          </cell>
          <cell r="E742">
            <v>0</v>
          </cell>
          <cell r="F742">
            <v>0</v>
          </cell>
          <cell r="G742">
            <v>0</v>
          </cell>
          <cell r="H742" t="str">
            <v>Calgary</v>
          </cell>
          <cell r="I742" t="str">
            <v>City</v>
          </cell>
          <cell r="J742">
            <v>5.9999999969999998</v>
          </cell>
          <cell r="K742">
            <v>357.936517858</v>
          </cell>
          <cell r="L742">
            <v>1693.4774494400001</v>
          </cell>
          <cell r="M742">
            <v>4419.4193819299999</v>
          </cell>
          <cell r="N742">
            <v>8062.5545552200001</v>
          </cell>
          <cell r="O742">
            <v>12559.0202715</v>
          </cell>
          <cell r="P742">
            <v>12559.0202715</v>
          </cell>
          <cell r="Q742">
            <v>12559.0202715</v>
          </cell>
          <cell r="R742">
            <v>12559.0202715</v>
          </cell>
          <cell r="S742" t="str">
            <v>East Regional</v>
          </cell>
          <cell r="T742" t="str">
            <v>Unfunded</v>
          </cell>
          <cell r="U742">
            <v>29</v>
          </cell>
          <cell r="V742" t="str">
            <v>South Shepard</v>
          </cell>
          <cell r="W742" t="str">
            <v>Approved</v>
          </cell>
          <cell r="X742" t="str">
            <v>Area Structure Plan</v>
          </cell>
          <cell r="Y742" t="str">
            <v>South Shepard Area Structure Plan</v>
          </cell>
        </row>
        <row r="743">
          <cell r="B743">
            <v>3520</v>
          </cell>
          <cell r="C743" t="str">
            <v>Outside_levy_boundary</v>
          </cell>
          <cell r="D743">
            <v>0</v>
          </cell>
          <cell r="E743">
            <v>0</v>
          </cell>
          <cell r="F743">
            <v>0</v>
          </cell>
          <cell r="G743">
            <v>0</v>
          </cell>
          <cell r="H743" t="str">
            <v>Calgary</v>
          </cell>
          <cell r="I743" t="str">
            <v>City</v>
          </cell>
          <cell r="J743">
            <v>110.000000003</v>
          </cell>
          <cell r="K743">
            <v>113</v>
          </cell>
          <cell r="L743">
            <v>113</v>
          </cell>
          <cell r="M743">
            <v>113</v>
          </cell>
          <cell r="N743">
            <v>113</v>
          </cell>
          <cell r="O743">
            <v>2228.6167999999998</v>
          </cell>
          <cell r="P743">
            <v>2228.6167999999998</v>
          </cell>
          <cell r="Q743">
            <v>2228.6167999999998</v>
          </cell>
          <cell r="R743">
            <v>2228.6167999999998</v>
          </cell>
          <cell r="S743" t="str">
            <v>East Regional</v>
          </cell>
          <cell r="T743" t="str">
            <v>Unfunded</v>
          </cell>
          <cell r="U743">
            <v>29</v>
          </cell>
          <cell r="V743" t="str">
            <v>South Shepard</v>
          </cell>
          <cell r="W743" t="str">
            <v>Approved</v>
          </cell>
          <cell r="X743" t="str">
            <v>Area Structure Plan</v>
          </cell>
          <cell r="Y743" t="str">
            <v>South Shepard Area Structure Plan</v>
          </cell>
        </row>
        <row r="744">
          <cell r="B744">
            <v>3521</v>
          </cell>
          <cell r="C744" t="str">
            <v>Outside_levy_boundary</v>
          </cell>
          <cell r="D744">
            <v>0</v>
          </cell>
          <cell r="E744">
            <v>0</v>
          </cell>
          <cell r="F744">
            <v>0</v>
          </cell>
          <cell r="G744">
            <v>0</v>
          </cell>
          <cell r="H744" t="str">
            <v>Calgary</v>
          </cell>
          <cell r="I744" t="str">
            <v>City</v>
          </cell>
          <cell r="J744">
            <v>9.9999999979999998</v>
          </cell>
          <cell r="K744">
            <v>12</v>
          </cell>
          <cell r="L744">
            <v>12</v>
          </cell>
          <cell r="M744">
            <v>12</v>
          </cell>
          <cell r="N744">
            <v>12</v>
          </cell>
          <cell r="O744">
            <v>3307.5868</v>
          </cell>
          <cell r="P744">
            <v>3307.5868</v>
          </cell>
          <cell r="Q744">
            <v>3307.5868</v>
          </cell>
          <cell r="R744">
            <v>3307.5868</v>
          </cell>
          <cell r="S744" t="str">
            <v>East Regional</v>
          </cell>
          <cell r="T744" t="str">
            <v>Unfunded</v>
          </cell>
          <cell r="U744">
            <v>29</v>
          </cell>
          <cell r="V744" t="str">
            <v>South Shepard</v>
          </cell>
          <cell r="W744" t="str">
            <v>Approved</v>
          </cell>
          <cell r="X744" t="str">
            <v>Area Structure Plan</v>
          </cell>
          <cell r="Y744" t="str">
            <v>South Shepard Area Structure Plan</v>
          </cell>
        </row>
        <row r="745">
          <cell r="B745">
            <v>3548</v>
          </cell>
          <cell r="C745" t="str">
            <v>Outside_levy_boundary</v>
          </cell>
          <cell r="D745">
            <v>0</v>
          </cell>
          <cell r="E745">
            <v>0</v>
          </cell>
          <cell r="F745">
            <v>0</v>
          </cell>
          <cell r="G745">
            <v>0</v>
          </cell>
          <cell r="H745" t="str">
            <v>Calgary</v>
          </cell>
          <cell r="I745" t="str">
            <v>City</v>
          </cell>
          <cell r="J745">
            <v>5.0000000020000002</v>
          </cell>
          <cell r="K745">
            <v>2</v>
          </cell>
          <cell r="L745">
            <v>2</v>
          </cell>
          <cell r="M745">
            <v>2</v>
          </cell>
          <cell r="N745">
            <v>2</v>
          </cell>
          <cell r="O745">
            <v>3791.7860000000001</v>
          </cell>
          <cell r="P745">
            <v>3791.7860000000001</v>
          </cell>
          <cell r="Q745">
            <v>3791.7860000000001</v>
          </cell>
          <cell r="R745">
            <v>3791.7860000000001</v>
          </cell>
          <cell r="S745" t="str">
            <v>East Regional</v>
          </cell>
          <cell r="T745" t="str">
            <v>Unfunded</v>
          </cell>
          <cell r="U745">
            <v>29</v>
          </cell>
          <cell r="V745" t="str">
            <v>South Shepard</v>
          </cell>
          <cell r="W745" t="str">
            <v>Approved</v>
          </cell>
          <cell r="X745" t="str">
            <v>Area Structure Plan</v>
          </cell>
          <cell r="Y745" t="str">
            <v>South Shepard Area Structure Plan</v>
          </cell>
        </row>
        <row r="746">
          <cell r="B746">
            <v>629</v>
          </cell>
          <cell r="C746" t="str">
            <v>Outside_levy_boundary</v>
          </cell>
          <cell r="D746">
            <v>0</v>
          </cell>
          <cell r="E746">
            <v>0</v>
          </cell>
          <cell r="F746">
            <v>0</v>
          </cell>
          <cell r="G746">
            <v>0</v>
          </cell>
          <cell r="H746" t="str">
            <v>Calgary</v>
          </cell>
          <cell r="I746" t="str">
            <v>City</v>
          </cell>
          <cell r="J746">
            <v>0</v>
          </cell>
          <cell r="K746">
            <v>0</v>
          </cell>
          <cell r="L746">
            <v>238.1455934</v>
          </cell>
          <cell r="M746">
            <v>550.35263998000005</v>
          </cell>
          <cell r="N746">
            <v>1121.5417356</v>
          </cell>
          <cell r="O746">
            <v>2158.3563774600002</v>
          </cell>
          <cell r="P746">
            <v>4268.7022400899996</v>
          </cell>
          <cell r="Q746">
            <v>4268.7022400899996</v>
          </cell>
          <cell r="R746">
            <v>4268.7022400899996</v>
          </cell>
          <cell r="S746" t="str">
            <v>Westview</v>
          </cell>
          <cell r="T746" t="str">
            <v>Unfunded</v>
          </cell>
          <cell r="U746">
            <v>30</v>
          </cell>
          <cell r="V746" t="str">
            <v>West View</v>
          </cell>
          <cell r="W746" t="str">
            <v>Approved</v>
          </cell>
          <cell r="X746" t="str">
            <v>Area Structure Plan</v>
          </cell>
        </row>
        <row r="747">
          <cell r="B747">
            <v>2816</v>
          </cell>
          <cell r="C747" t="str">
            <v>Outside_levy_boundary</v>
          </cell>
          <cell r="D747">
            <v>0</v>
          </cell>
          <cell r="E747">
            <v>0</v>
          </cell>
          <cell r="F747">
            <v>0</v>
          </cell>
          <cell r="G747">
            <v>0</v>
          </cell>
          <cell r="H747" t="str">
            <v>Calgary</v>
          </cell>
          <cell r="I747" t="str">
            <v>City</v>
          </cell>
          <cell r="J747">
            <v>3.999999995</v>
          </cell>
          <cell r="K747">
            <v>8</v>
          </cell>
          <cell r="L747">
            <v>8</v>
          </cell>
          <cell r="M747">
            <v>8</v>
          </cell>
          <cell r="N747">
            <v>8</v>
          </cell>
          <cell r="O747">
            <v>8</v>
          </cell>
          <cell r="P747">
            <v>1559.59670366</v>
          </cell>
          <cell r="Q747">
            <v>5397.4502802099996</v>
          </cell>
          <cell r="R747">
            <v>5397.4502802099996</v>
          </cell>
          <cell r="S747" t="str">
            <v>Westview</v>
          </cell>
          <cell r="T747" t="str">
            <v>Unfunded</v>
          </cell>
          <cell r="U747">
            <v>30</v>
          </cell>
          <cell r="V747" t="str">
            <v>West View</v>
          </cell>
          <cell r="W747" t="str">
            <v>Approved</v>
          </cell>
          <cell r="X747" t="str">
            <v>Area Structure Plan</v>
          </cell>
        </row>
        <row r="748">
          <cell r="B748">
            <v>1742</v>
          </cell>
          <cell r="C748" t="str">
            <v>Outside_levy_boundary</v>
          </cell>
          <cell r="D748">
            <v>0</v>
          </cell>
          <cell r="E748">
            <v>0</v>
          </cell>
          <cell r="F748">
            <v>0</v>
          </cell>
          <cell r="G748">
            <v>0</v>
          </cell>
          <cell r="H748" t="str">
            <v>Calgary</v>
          </cell>
          <cell r="I748" t="str">
            <v>City</v>
          </cell>
          <cell r="J748">
            <v>1.9999999959999999</v>
          </cell>
          <cell r="K748">
            <v>3126.5539654600002</v>
          </cell>
          <cell r="L748">
            <v>5556.2473395099996</v>
          </cell>
          <cell r="M748">
            <v>5917.4742903599999</v>
          </cell>
          <cell r="N748">
            <v>9374.1019300200005</v>
          </cell>
          <cell r="O748">
            <v>12814.181884199999</v>
          </cell>
          <cell r="P748">
            <v>12814.181884199999</v>
          </cell>
          <cell r="Q748">
            <v>12814.181884199999</v>
          </cell>
          <cell r="R748">
            <v>12814.181884199999</v>
          </cell>
          <cell r="S748" t="str">
            <v>Belvedere</v>
          </cell>
          <cell r="T748" t="str">
            <v>Unfunded</v>
          </cell>
          <cell r="U748">
            <v>31</v>
          </cell>
          <cell r="V748" t="str">
            <v>Belvedere</v>
          </cell>
          <cell r="W748" t="str">
            <v>Approved</v>
          </cell>
          <cell r="X748" t="str">
            <v>Area Structure Plan</v>
          </cell>
          <cell r="Y748" t="str">
            <v>Belvedere Area Structure Plan</v>
          </cell>
        </row>
        <row r="749">
          <cell r="B749">
            <v>1743</v>
          </cell>
          <cell r="C749" t="str">
            <v>Outside_levy_boundary</v>
          </cell>
          <cell r="D749">
            <v>0</v>
          </cell>
          <cell r="E749">
            <v>0</v>
          </cell>
          <cell r="F749">
            <v>0</v>
          </cell>
          <cell r="G749">
            <v>0</v>
          </cell>
          <cell r="H749" t="str">
            <v>Calgary</v>
          </cell>
          <cell r="I749" t="str">
            <v>City</v>
          </cell>
          <cell r="J749">
            <v>1.9999999909999999</v>
          </cell>
          <cell r="K749">
            <v>1</v>
          </cell>
          <cell r="L749">
            <v>1</v>
          </cell>
          <cell r="M749">
            <v>1</v>
          </cell>
          <cell r="N749">
            <v>1</v>
          </cell>
          <cell r="O749">
            <v>2005.7489705099999</v>
          </cell>
          <cell r="P749">
            <v>2005.7489705099999</v>
          </cell>
          <cell r="Q749">
            <v>2005.7489705099999</v>
          </cell>
          <cell r="R749">
            <v>2005.7489705099999</v>
          </cell>
          <cell r="S749" t="str">
            <v>Belvedere</v>
          </cell>
          <cell r="T749" t="str">
            <v>Unfunded</v>
          </cell>
          <cell r="U749">
            <v>31</v>
          </cell>
          <cell r="V749" t="str">
            <v>Belvedere</v>
          </cell>
          <cell r="W749" t="str">
            <v>Approved</v>
          </cell>
          <cell r="X749" t="str">
            <v>Area Structure Plan</v>
          </cell>
          <cell r="Y749" t="str">
            <v>Belvedere Area Structure Plan</v>
          </cell>
        </row>
        <row r="750">
          <cell r="B750">
            <v>1744</v>
          </cell>
          <cell r="C750" t="str">
            <v>Outside_levy_boundary</v>
          </cell>
          <cell r="D750">
            <v>0</v>
          </cell>
          <cell r="E750">
            <v>0</v>
          </cell>
          <cell r="F750">
            <v>0</v>
          </cell>
          <cell r="G750">
            <v>0</v>
          </cell>
          <cell r="H750" t="str">
            <v>Calgary</v>
          </cell>
          <cell r="I750" t="str">
            <v>City</v>
          </cell>
          <cell r="J750">
            <v>1.9999999909999999</v>
          </cell>
          <cell r="K750">
            <v>7</v>
          </cell>
          <cell r="L750">
            <v>7</v>
          </cell>
          <cell r="M750">
            <v>7</v>
          </cell>
          <cell r="N750">
            <v>7</v>
          </cell>
          <cell r="O750">
            <v>1479.28979854</v>
          </cell>
          <cell r="P750">
            <v>2476.5934987599999</v>
          </cell>
          <cell r="Q750">
            <v>2476.5934987599999</v>
          </cell>
          <cell r="R750">
            <v>2476.5934987599999</v>
          </cell>
          <cell r="S750" t="str">
            <v>Belvedere</v>
          </cell>
          <cell r="T750" t="str">
            <v>Unfunded</v>
          </cell>
          <cell r="U750">
            <v>31</v>
          </cell>
          <cell r="V750" t="str">
            <v>Belvedere</v>
          </cell>
          <cell r="W750" t="str">
            <v>Approved</v>
          </cell>
          <cell r="X750" t="str">
            <v>Area Structure Plan</v>
          </cell>
          <cell r="Y750" t="str">
            <v>Belvedere Area Structure Plan</v>
          </cell>
        </row>
        <row r="751">
          <cell r="B751">
            <v>1745</v>
          </cell>
          <cell r="C751" t="str">
            <v>Outside_levy_boundary</v>
          </cell>
          <cell r="D751">
            <v>0</v>
          </cell>
          <cell r="E751">
            <v>0</v>
          </cell>
          <cell r="F751">
            <v>0</v>
          </cell>
          <cell r="G751">
            <v>0</v>
          </cell>
          <cell r="H751" t="str">
            <v>Calgary</v>
          </cell>
          <cell r="I751" t="str">
            <v>City</v>
          </cell>
          <cell r="J751">
            <v>0</v>
          </cell>
          <cell r="K751">
            <v>0</v>
          </cell>
          <cell r="L751">
            <v>0</v>
          </cell>
          <cell r="M751">
            <v>0</v>
          </cell>
          <cell r="N751">
            <v>0</v>
          </cell>
          <cell r="O751">
            <v>2428.5633764700001</v>
          </cell>
          <cell r="P751">
            <v>5447.79422815</v>
          </cell>
          <cell r="Q751">
            <v>5447.79422815</v>
          </cell>
          <cell r="R751">
            <v>5447.79422815</v>
          </cell>
          <cell r="S751" t="str">
            <v>Belvedere</v>
          </cell>
          <cell r="T751" t="str">
            <v>Unfunded</v>
          </cell>
          <cell r="U751">
            <v>31</v>
          </cell>
          <cell r="V751" t="str">
            <v>Belvedere</v>
          </cell>
          <cell r="W751" t="str">
            <v>Approved</v>
          </cell>
          <cell r="X751" t="str">
            <v>Area Structure Plan</v>
          </cell>
          <cell r="Y751" t="str">
            <v>Belvedere Area Structure Plan</v>
          </cell>
        </row>
        <row r="752">
          <cell r="B752">
            <v>3517</v>
          </cell>
          <cell r="C752" t="str">
            <v>Outside_levy_boundary</v>
          </cell>
          <cell r="D752">
            <v>0</v>
          </cell>
          <cell r="E752">
            <v>0</v>
          </cell>
          <cell r="F752">
            <v>0</v>
          </cell>
          <cell r="G752">
            <v>0</v>
          </cell>
          <cell r="H752" t="str">
            <v>Calgary</v>
          </cell>
          <cell r="I752" t="str">
            <v>City</v>
          </cell>
          <cell r="J752">
            <v>14</v>
          </cell>
          <cell r="K752">
            <v>335.44</v>
          </cell>
          <cell r="L752">
            <v>1933.6656958799999</v>
          </cell>
          <cell r="M752">
            <v>3400.7875732000002</v>
          </cell>
          <cell r="N752">
            <v>5776.6702176099998</v>
          </cell>
          <cell r="O752">
            <v>18027.582312800001</v>
          </cell>
          <cell r="P752">
            <v>18027.582312800001</v>
          </cell>
          <cell r="Q752">
            <v>18027.582312800001</v>
          </cell>
          <cell r="R752">
            <v>18027.582312800001</v>
          </cell>
          <cell r="S752" t="str">
            <v>Belvedere</v>
          </cell>
          <cell r="T752" t="str">
            <v>Unfunded</v>
          </cell>
          <cell r="U752">
            <v>31</v>
          </cell>
          <cell r="V752" t="str">
            <v>Belvedere</v>
          </cell>
          <cell r="W752" t="str">
            <v>Approved</v>
          </cell>
          <cell r="X752" t="str">
            <v>Area Structure Plan</v>
          </cell>
          <cell r="Y752" t="str">
            <v>Belvedere Area Structure Plan</v>
          </cell>
        </row>
        <row r="753">
          <cell r="B753">
            <v>3567</v>
          </cell>
          <cell r="C753" t="str">
            <v>Outside_levy_boundary</v>
          </cell>
          <cell r="D753">
            <v>0</v>
          </cell>
          <cell r="E753">
            <v>0</v>
          </cell>
          <cell r="F753">
            <v>0</v>
          </cell>
          <cell r="G753">
            <v>0</v>
          </cell>
          <cell r="H753" t="str">
            <v>Calgary</v>
          </cell>
          <cell r="I753" t="str">
            <v>City</v>
          </cell>
          <cell r="J753">
            <v>19.999999991999999</v>
          </cell>
          <cell r="K753">
            <v>18</v>
          </cell>
          <cell r="L753">
            <v>18</v>
          </cell>
          <cell r="M753">
            <v>18</v>
          </cell>
          <cell r="N753">
            <v>18</v>
          </cell>
          <cell r="O753">
            <v>18</v>
          </cell>
          <cell r="P753">
            <v>7264.4040000000005</v>
          </cell>
          <cell r="Q753">
            <v>7264.4040000000005</v>
          </cell>
          <cell r="R753">
            <v>7264.4040000000005</v>
          </cell>
          <cell r="S753" t="str">
            <v>Belvedere</v>
          </cell>
          <cell r="T753" t="str">
            <v>Unfunded</v>
          </cell>
          <cell r="U753">
            <v>31</v>
          </cell>
          <cell r="V753" t="str">
            <v>Belvedere</v>
          </cell>
          <cell r="W753" t="str">
            <v>Approved</v>
          </cell>
          <cell r="X753" t="str">
            <v>Area Structure Plan</v>
          </cell>
          <cell r="Y753" t="str">
            <v>Belvedere Area Structure Plan</v>
          </cell>
        </row>
        <row r="754">
          <cell r="B754">
            <v>3336</v>
          </cell>
          <cell r="C754" t="str">
            <v>Outside_levy_boundary</v>
          </cell>
          <cell r="D754">
            <v>0</v>
          </cell>
          <cell r="E754">
            <v>0</v>
          </cell>
          <cell r="F754">
            <v>0</v>
          </cell>
          <cell r="G754">
            <v>0</v>
          </cell>
          <cell r="H754" t="str">
            <v>Calgary</v>
          </cell>
          <cell r="I754" t="str">
            <v>City</v>
          </cell>
          <cell r="J754">
            <v>0</v>
          </cell>
          <cell r="K754">
            <v>0</v>
          </cell>
          <cell r="L754">
            <v>0</v>
          </cell>
          <cell r="M754">
            <v>0</v>
          </cell>
          <cell r="N754">
            <v>0</v>
          </cell>
          <cell r="O754">
            <v>0</v>
          </cell>
          <cell r="P754">
            <v>3901.3929266</v>
          </cell>
          <cell r="Q754">
            <v>3901.3929266</v>
          </cell>
          <cell r="R754">
            <v>3901.3929266</v>
          </cell>
          <cell r="S754" t="str">
            <v>Nose Creek</v>
          </cell>
          <cell r="T754" t="str">
            <v>Unfunded</v>
          </cell>
          <cell r="U754">
            <v>32</v>
          </cell>
          <cell r="V754" t="str">
            <v>Keystone Hills</v>
          </cell>
          <cell r="W754" t="str">
            <v>Approved</v>
          </cell>
          <cell r="X754" t="str">
            <v>Area Structure Plan</v>
          </cell>
          <cell r="Y754" t="str">
            <v>Keystone Hills Area Structure Plan</v>
          </cell>
        </row>
        <row r="755">
          <cell r="B755">
            <v>3337</v>
          </cell>
          <cell r="C755" t="str">
            <v>Outside_levy_boundary</v>
          </cell>
          <cell r="D755">
            <v>0</v>
          </cell>
          <cell r="E755">
            <v>0</v>
          </cell>
          <cell r="F755">
            <v>0</v>
          </cell>
          <cell r="G755">
            <v>0</v>
          </cell>
          <cell r="H755" t="str">
            <v>Calgary</v>
          </cell>
          <cell r="I755" t="str">
            <v>City</v>
          </cell>
          <cell r="J755">
            <v>0</v>
          </cell>
          <cell r="K755">
            <v>0</v>
          </cell>
          <cell r="L755">
            <v>0</v>
          </cell>
          <cell r="M755">
            <v>517.46597342899997</v>
          </cell>
          <cell r="N755">
            <v>517.46597342899997</v>
          </cell>
          <cell r="O755">
            <v>4041.2516528400001</v>
          </cell>
          <cell r="P755">
            <v>4041.2516528400001</v>
          </cell>
          <cell r="Q755">
            <v>4041.2516528400001</v>
          </cell>
          <cell r="R755">
            <v>4041.2516528400001</v>
          </cell>
          <cell r="S755" t="str">
            <v>Nose Creek</v>
          </cell>
          <cell r="T755" t="str">
            <v>Unfunded</v>
          </cell>
          <cell r="U755">
            <v>32</v>
          </cell>
          <cell r="V755" t="str">
            <v>Keystone Hills</v>
          </cell>
          <cell r="W755" t="str">
            <v>Approved</v>
          </cell>
          <cell r="X755" t="str">
            <v>Area Structure Plan</v>
          </cell>
          <cell r="Y755" t="str">
            <v>Keystone Hills Area Structure Plan</v>
          </cell>
        </row>
        <row r="756">
          <cell r="B756">
            <v>3338</v>
          </cell>
          <cell r="C756" t="str">
            <v>Outside_levy_boundary</v>
          </cell>
          <cell r="D756">
            <v>0</v>
          </cell>
          <cell r="E756">
            <v>0</v>
          </cell>
          <cell r="F756">
            <v>0</v>
          </cell>
          <cell r="G756">
            <v>0</v>
          </cell>
          <cell r="H756" t="str">
            <v>Calgary</v>
          </cell>
          <cell r="I756" t="str">
            <v>City</v>
          </cell>
          <cell r="J756">
            <v>0</v>
          </cell>
          <cell r="K756">
            <v>0</v>
          </cell>
          <cell r="L756">
            <v>0</v>
          </cell>
          <cell r="M756">
            <v>1284.02723711</v>
          </cell>
          <cell r="N756">
            <v>1940.4737675399999</v>
          </cell>
          <cell r="O756">
            <v>2619.7237675400002</v>
          </cell>
          <cell r="P756">
            <v>2619.7237675400002</v>
          </cell>
          <cell r="Q756">
            <v>2619.7237675400002</v>
          </cell>
          <cell r="R756">
            <v>2619.7237675400002</v>
          </cell>
          <cell r="S756" t="str">
            <v>Nose Creek</v>
          </cell>
          <cell r="T756" t="str">
            <v>Unfunded</v>
          </cell>
          <cell r="U756">
            <v>32</v>
          </cell>
          <cell r="V756" t="str">
            <v>Keystone Hills</v>
          </cell>
          <cell r="W756" t="str">
            <v>Approved</v>
          </cell>
          <cell r="X756" t="str">
            <v>Area Structure Plan</v>
          </cell>
          <cell r="Y756" t="str">
            <v>Keystone Hills Area Structure Plan</v>
          </cell>
        </row>
        <row r="757">
          <cell r="B757">
            <v>3339</v>
          </cell>
          <cell r="C757" t="str">
            <v>Outside_levy_boundary</v>
          </cell>
          <cell r="D757">
            <v>0</v>
          </cell>
          <cell r="E757">
            <v>0</v>
          </cell>
          <cell r="F757">
            <v>0</v>
          </cell>
          <cell r="G757">
            <v>0</v>
          </cell>
          <cell r="H757" t="str">
            <v>Calgary</v>
          </cell>
          <cell r="I757" t="str">
            <v>City</v>
          </cell>
          <cell r="J757">
            <v>0</v>
          </cell>
          <cell r="K757">
            <v>0</v>
          </cell>
          <cell r="L757">
            <v>0</v>
          </cell>
          <cell r="M757">
            <v>0</v>
          </cell>
          <cell r="N757">
            <v>0</v>
          </cell>
          <cell r="O757">
            <v>0</v>
          </cell>
          <cell r="P757">
            <v>0</v>
          </cell>
          <cell r="Q757">
            <v>0</v>
          </cell>
          <cell r="R757">
            <v>0</v>
          </cell>
          <cell r="S757" t="str">
            <v>Nose Creek</v>
          </cell>
          <cell r="T757" t="str">
            <v>Unfunded</v>
          </cell>
          <cell r="U757">
            <v>32</v>
          </cell>
          <cell r="V757" t="str">
            <v>Keystone Hills</v>
          </cell>
          <cell r="W757" t="str">
            <v>Approved</v>
          </cell>
          <cell r="X757" t="str">
            <v>Area Structure Plan</v>
          </cell>
          <cell r="Y757" t="str">
            <v>Keystone Hills Area Structure Plan</v>
          </cell>
        </row>
        <row r="758">
          <cell r="B758">
            <v>3325</v>
          </cell>
          <cell r="C758" t="str">
            <v>Outside_levy_boundary</v>
          </cell>
          <cell r="D758">
            <v>0</v>
          </cell>
          <cell r="E758">
            <v>0</v>
          </cell>
          <cell r="F758">
            <v>0</v>
          </cell>
          <cell r="G758">
            <v>0</v>
          </cell>
          <cell r="H758" t="str">
            <v>Calgary</v>
          </cell>
          <cell r="I758" t="str">
            <v>City</v>
          </cell>
          <cell r="J758">
            <v>0</v>
          </cell>
          <cell r="K758">
            <v>0</v>
          </cell>
          <cell r="L758">
            <v>0</v>
          </cell>
          <cell r="M758">
            <v>1893.2967921100001</v>
          </cell>
          <cell r="N758">
            <v>4454.5072377099996</v>
          </cell>
          <cell r="O758">
            <v>8593.05431082</v>
          </cell>
          <cell r="P758">
            <v>8593.05431082</v>
          </cell>
          <cell r="Q758">
            <v>8593.05431082</v>
          </cell>
          <cell r="R758">
            <v>8593.05431082</v>
          </cell>
          <cell r="S758" t="str">
            <v>Keystone</v>
          </cell>
          <cell r="T758" t="str">
            <v>Unfunded</v>
          </cell>
          <cell r="U758">
            <v>32</v>
          </cell>
          <cell r="V758" t="str">
            <v>Keystone Hills</v>
          </cell>
          <cell r="W758" t="str">
            <v>Approved</v>
          </cell>
          <cell r="X758" t="str">
            <v>Area Structure Plan</v>
          </cell>
          <cell r="Y758" t="str">
            <v>Keystone Hills Area Structure Plan</v>
          </cell>
        </row>
        <row r="759">
          <cell r="B759">
            <v>3326</v>
          </cell>
          <cell r="C759" t="str">
            <v>Outside_levy_boundary</v>
          </cell>
          <cell r="D759">
            <v>0</v>
          </cell>
          <cell r="E759">
            <v>0</v>
          </cell>
          <cell r="F759">
            <v>0</v>
          </cell>
          <cell r="G759">
            <v>0</v>
          </cell>
          <cell r="H759" t="str">
            <v>Calgary</v>
          </cell>
          <cell r="I759" t="str">
            <v>City</v>
          </cell>
          <cell r="J759">
            <v>320.99999999800002</v>
          </cell>
          <cell r="K759">
            <v>3546.9320619800001</v>
          </cell>
          <cell r="L759">
            <v>4960.8610281399997</v>
          </cell>
          <cell r="M759">
            <v>4960.8610281399997</v>
          </cell>
          <cell r="N759">
            <v>4960.8610281399997</v>
          </cell>
          <cell r="O759">
            <v>6390.4210281400001</v>
          </cell>
          <cell r="P759">
            <v>6390.4210281400001</v>
          </cell>
          <cell r="Q759">
            <v>6390.4210281400001</v>
          </cell>
          <cell r="R759">
            <v>6390.4210281400001</v>
          </cell>
          <cell r="S759" t="str">
            <v>Keystone</v>
          </cell>
          <cell r="T759" t="str">
            <v>Unfunded</v>
          </cell>
          <cell r="U759">
            <v>32</v>
          </cell>
          <cell r="V759" t="str">
            <v>Keystone Hills</v>
          </cell>
          <cell r="W759" t="str">
            <v>Approved</v>
          </cell>
          <cell r="X759" t="str">
            <v>Area Structure Plan</v>
          </cell>
          <cell r="Y759" t="str">
            <v>Keystone Hills Area Structure Plan</v>
          </cell>
        </row>
        <row r="760">
          <cell r="B760">
            <v>3327</v>
          </cell>
          <cell r="C760" t="str">
            <v>Outside_levy_boundary</v>
          </cell>
          <cell r="D760">
            <v>0</v>
          </cell>
          <cell r="E760">
            <v>0</v>
          </cell>
          <cell r="F760">
            <v>0</v>
          </cell>
          <cell r="G760">
            <v>0</v>
          </cell>
          <cell r="H760" t="str">
            <v>Calgary</v>
          </cell>
          <cell r="I760" t="str">
            <v>City</v>
          </cell>
          <cell r="J760">
            <v>0</v>
          </cell>
          <cell r="K760">
            <v>0</v>
          </cell>
          <cell r="L760">
            <v>0</v>
          </cell>
          <cell r="M760">
            <v>0</v>
          </cell>
          <cell r="N760">
            <v>0</v>
          </cell>
          <cell r="O760">
            <v>9066.6320518199991</v>
          </cell>
          <cell r="P760">
            <v>9066.6320518199991</v>
          </cell>
          <cell r="Q760">
            <v>9066.6320518199991</v>
          </cell>
          <cell r="R760">
            <v>9066.6320518199991</v>
          </cell>
          <cell r="S760" t="str">
            <v>Keystone</v>
          </cell>
          <cell r="T760" t="str">
            <v>Unfunded</v>
          </cell>
          <cell r="U760">
            <v>32</v>
          </cell>
          <cell r="V760" t="str">
            <v>Keystone Hills</v>
          </cell>
          <cell r="W760" t="str">
            <v>Approved</v>
          </cell>
          <cell r="X760" t="str">
            <v>Area Structure Plan</v>
          </cell>
          <cell r="Y760" t="str">
            <v>Keystone Hills Area Structure Plan</v>
          </cell>
        </row>
        <row r="761">
          <cell r="B761">
            <v>3328</v>
          </cell>
          <cell r="C761" t="str">
            <v>Outside_levy_boundary</v>
          </cell>
          <cell r="D761">
            <v>0</v>
          </cell>
          <cell r="E761">
            <v>0</v>
          </cell>
          <cell r="F761">
            <v>0</v>
          </cell>
          <cell r="G761">
            <v>0</v>
          </cell>
          <cell r="H761" t="str">
            <v>Calgary</v>
          </cell>
          <cell r="I761" t="str">
            <v>City</v>
          </cell>
          <cell r="J761">
            <v>0</v>
          </cell>
          <cell r="K761">
            <v>1689.29040403</v>
          </cell>
          <cell r="L761">
            <v>4220.6712535699999</v>
          </cell>
          <cell r="M761">
            <v>5667.4199781799998</v>
          </cell>
          <cell r="N761">
            <v>5667.4199781799998</v>
          </cell>
          <cell r="O761">
            <v>5667.4199781799998</v>
          </cell>
          <cell r="P761">
            <v>5667.4199781799998</v>
          </cell>
          <cell r="Q761">
            <v>5667.4199781799998</v>
          </cell>
          <cell r="R761">
            <v>5667.4199781799998</v>
          </cell>
          <cell r="S761" t="str">
            <v>Keystone</v>
          </cell>
          <cell r="T761" t="str">
            <v>Unfunded</v>
          </cell>
          <cell r="U761">
            <v>32</v>
          </cell>
          <cell r="V761" t="str">
            <v>Keystone Hills</v>
          </cell>
          <cell r="W761" t="str">
            <v>Approved</v>
          </cell>
          <cell r="X761" t="str">
            <v>Area Structure Plan</v>
          </cell>
          <cell r="Y761" t="str">
            <v>Keystone Hills Area Structure Plan</v>
          </cell>
        </row>
        <row r="762">
          <cell r="B762">
            <v>3329</v>
          </cell>
          <cell r="C762" t="str">
            <v>Outside_levy_boundary</v>
          </cell>
          <cell r="D762">
            <v>0</v>
          </cell>
          <cell r="E762">
            <v>0</v>
          </cell>
          <cell r="F762">
            <v>0</v>
          </cell>
          <cell r="G762">
            <v>0</v>
          </cell>
          <cell r="H762" t="str">
            <v>Calgary</v>
          </cell>
          <cell r="I762" t="str">
            <v>City</v>
          </cell>
          <cell r="J762">
            <v>0</v>
          </cell>
          <cell r="K762">
            <v>76</v>
          </cell>
          <cell r="L762">
            <v>76</v>
          </cell>
          <cell r="M762">
            <v>3038.79885315</v>
          </cell>
          <cell r="N762">
            <v>7046.2911450199999</v>
          </cell>
          <cell r="O762">
            <v>7984.9029403200002</v>
          </cell>
          <cell r="P762">
            <v>7984.9029403200002</v>
          </cell>
          <cell r="Q762">
            <v>7984.9029403200002</v>
          </cell>
          <cell r="R762">
            <v>7984.9029403200002</v>
          </cell>
          <cell r="S762" t="str">
            <v>Keystone</v>
          </cell>
          <cell r="T762" t="str">
            <v>Unfunded</v>
          </cell>
          <cell r="U762">
            <v>32</v>
          </cell>
          <cell r="V762" t="str">
            <v>Keystone Hills</v>
          </cell>
          <cell r="W762" t="str">
            <v>Approved</v>
          </cell>
          <cell r="X762" t="str">
            <v>Area Structure Plan</v>
          </cell>
          <cell r="Y762" t="str">
            <v>Keystone Hills Area Structure Plan</v>
          </cell>
        </row>
        <row r="763">
          <cell r="B763">
            <v>3349</v>
          </cell>
          <cell r="C763" t="str">
            <v>Outside_levy_boundary</v>
          </cell>
          <cell r="D763">
            <v>0</v>
          </cell>
          <cell r="E763">
            <v>0</v>
          </cell>
          <cell r="F763">
            <v>0</v>
          </cell>
          <cell r="G763">
            <v>0</v>
          </cell>
          <cell r="H763" t="str">
            <v>Calgary</v>
          </cell>
          <cell r="I763" t="str">
            <v>City</v>
          </cell>
          <cell r="J763">
            <v>703.99999999199997</v>
          </cell>
          <cell r="K763">
            <v>3250.0259999999998</v>
          </cell>
          <cell r="L763">
            <v>3250.0259999999998</v>
          </cell>
          <cell r="M763">
            <v>3250.0259999999998</v>
          </cell>
          <cell r="N763">
            <v>3250.0259999999998</v>
          </cell>
          <cell r="O763">
            <v>3981.5259999999998</v>
          </cell>
          <cell r="P763">
            <v>3981.5259999999998</v>
          </cell>
          <cell r="Q763">
            <v>3981.5259999999998</v>
          </cell>
          <cell r="R763">
            <v>3981.5259999999998</v>
          </cell>
          <cell r="S763" t="str">
            <v>Keystone</v>
          </cell>
          <cell r="T763" t="str">
            <v>Unfunded</v>
          </cell>
          <cell r="U763">
            <v>32</v>
          </cell>
          <cell r="V763" t="str">
            <v>Keystone Hills</v>
          </cell>
          <cell r="W763" t="str">
            <v>Approved</v>
          </cell>
          <cell r="X763" t="str">
            <v>Area Structure Plan</v>
          </cell>
          <cell r="Y763" t="str">
            <v>Keystone Hills Area Structure Plan</v>
          </cell>
        </row>
        <row r="764">
          <cell r="B764">
            <v>3350</v>
          </cell>
          <cell r="C764" t="str">
            <v>Outside_levy_boundary</v>
          </cell>
          <cell r="D764">
            <v>0</v>
          </cell>
          <cell r="E764">
            <v>0</v>
          </cell>
          <cell r="F764">
            <v>0</v>
          </cell>
          <cell r="G764">
            <v>0</v>
          </cell>
          <cell r="H764" t="str">
            <v>Calgary</v>
          </cell>
          <cell r="I764" t="str">
            <v>City</v>
          </cell>
          <cell r="J764">
            <v>0</v>
          </cell>
          <cell r="K764">
            <v>1441.184</v>
          </cell>
          <cell r="L764">
            <v>2817.62233694</v>
          </cell>
          <cell r="M764">
            <v>2817.62233694</v>
          </cell>
          <cell r="N764">
            <v>2817.62233694</v>
          </cell>
          <cell r="O764">
            <v>3653.62233694</v>
          </cell>
          <cell r="P764">
            <v>3653.62233694</v>
          </cell>
          <cell r="Q764">
            <v>3653.62233694</v>
          </cell>
          <cell r="R764">
            <v>3653.62233694</v>
          </cell>
          <cell r="S764" t="str">
            <v>Keystone</v>
          </cell>
          <cell r="T764" t="str">
            <v>Unfunded</v>
          </cell>
          <cell r="U764">
            <v>32</v>
          </cell>
          <cell r="V764" t="str">
            <v>Keystone Hills</v>
          </cell>
          <cell r="W764" t="str">
            <v>Approved</v>
          </cell>
          <cell r="X764" t="str">
            <v>Area Structure Plan</v>
          </cell>
          <cell r="Y764" t="str">
            <v>Keystone Hills Area Structure Plan</v>
          </cell>
        </row>
        <row r="765">
          <cell r="B765">
            <v>3351</v>
          </cell>
          <cell r="C765" t="str">
            <v>Outside_levy_boundary</v>
          </cell>
          <cell r="D765">
            <v>0</v>
          </cell>
          <cell r="E765">
            <v>0</v>
          </cell>
          <cell r="F765">
            <v>0</v>
          </cell>
          <cell r="G765">
            <v>0</v>
          </cell>
          <cell r="H765" t="str">
            <v>Calgary</v>
          </cell>
          <cell r="I765" t="str">
            <v>City</v>
          </cell>
          <cell r="J765">
            <v>0</v>
          </cell>
          <cell r="K765">
            <v>3</v>
          </cell>
          <cell r="L765">
            <v>1290.1613533699999</v>
          </cell>
          <cell r="M765">
            <v>2614.4943249200001</v>
          </cell>
          <cell r="N765">
            <v>2614.4943249200001</v>
          </cell>
          <cell r="O765">
            <v>2614.4943249200001</v>
          </cell>
          <cell r="P765">
            <v>2614.4943249200001</v>
          </cell>
          <cell r="Q765">
            <v>2614.4943249200001</v>
          </cell>
          <cell r="R765">
            <v>2614.4943249200001</v>
          </cell>
          <cell r="S765" t="str">
            <v>Keystone</v>
          </cell>
          <cell r="T765" t="str">
            <v>Unfunded</v>
          </cell>
          <cell r="U765">
            <v>32</v>
          </cell>
          <cell r="V765" t="str">
            <v>Keystone Hills</v>
          </cell>
          <cell r="W765" t="str">
            <v>Approved</v>
          </cell>
          <cell r="X765" t="str">
            <v>Area Structure Plan</v>
          </cell>
          <cell r="Y765" t="str">
            <v>Keystone Hills Area Structure Plan</v>
          </cell>
        </row>
        <row r="766">
          <cell r="B766">
            <v>3201</v>
          </cell>
          <cell r="C766" t="str">
            <v>Outside_levy_boundary</v>
          </cell>
          <cell r="D766">
            <v>0</v>
          </cell>
          <cell r="E766">
            <v>0</v>
          </cell>
          <cell r="F766">
            <v>0</v>
          </cell>
          <cell r="G766">
            <v>0</v>
          </cell>
          <cell r="H766" t="str">
            <v>Calgary</v>
          </cell>
          <cell r="I766" t="str">
            <v>City</v>
          </cell>
          <cell r="J766">
            <v>6796.0000000399996</v>
          </cell>
          <cell r="K766">
            <v>6747</v>
          </cell>
          <cell r="L766">
            <v>6747</v>
          </cell>
          <cell r="M766">
            <v>6747</v>
          </cell>
          <cell r="N766">
            <v>6747</v>
          </cell>
          <cell r="O766">
            <v>6747</v>
          </cell>
          <cell r="P766">
            <v>6747</v>
          </cell>
          <cell r="Q766">
            <v>6747</v>
          </cell>
          <cell r="R766">
            <v>6747</v>
          </cell>
          <cell r="U766">
            <v>33</v>
          </cell>
          <cell r="V766" t="str">
            <v>Calgary North Phase 2</v>
          </cell>
          <cell r="W766" t="str">
            <v>Approved</v>
          </cell>
          <cell r="X766" t="str">
            <v>Community Plan</v>
          </cell>
          <cell r="Y766" t="str">
            <v>Calgary North Phase 2 Community Plan</v>
          </cell>
        </row>
        <row r="767">
          <cell r="B767">
            <v>3202</v>
          </cell>
          <cell r="C767" t="str">
            <v>Outside_levy_boundary</v>
          </cell>
          <cell r="D767">
            <v>0</v>
          </cell>
          <cell r="E767">
            <v>0</v>
          </cell>
          <cell r="F767">
            <v>0</v>
          </cell>
          <cell r="G767">
            <v>0</v>
          </cell>
          <cell r="H767" t="str">
            <v>Calgary</v>
          </cell>
          <cell r="I767" t="str">
            <v>City</v>
          </cell>
          <cell r="J767">
            <v>6549.0000000700002</v>
          </cell>
          <cell r="K767">
            <v>6534</v>
          </cell>
          <cell r="L767">
            <v>6534</v>
          </cell>
          <cell r="M767">
            <v>6534</v>
          </cell>
          <cell r="N767">
            <v>6534</v>
          </cell>
          <cell r="O767">
            <v>6534</v>
          </cell>
          <cell r="P767">
            <v>6534</v>
          </cell>
          <cell r="Q767">
            <v>6534</v>
          </cell>
          <cell r="R767">
            <v>6534</v>
          </cell>
          <cell r="U767">
            <v>33</v>
          </cell>
          <cell r="V767" t="str">
            <v>Calgary North Phase 2</v>
          </cell>
          <cell r="W767" t="str">
            <v>Approved</v>
          </cell>
          <cell r="X767" t="str">
            <v>Community Plan</v>
          </cell>
          <cell r="Y767" t="str">
            <v>Calgary North Phase 2 Community Plan</v>
          </cell>
        </row>
        <row r="768">
          <cell r="B768">
            <v>3203</v>
          </cell>
          <cell r="C768" t="str">
            <v>Outside_levy_boundary</v>
          </cell>
          <cell r="D768">
            <v>0</v>
          </cell>
          <cell r="E768">
            <v>0</v>
          </cell>
          <cell r="F768">
            <v>0</v>
          </cell>
          <cell r="G768">
            <v>0</v>
          </cell>
          <cell r="H768" t="str">
            <v>Calgary</v>
          </cell>
          <cell r="I768" t="str">
            <v>City</v>
          </cell>
          <cell r="J768">
            <v>4003.0000000199998</v>
          </cell>
          <cell r="K768">
            <v>3980</v>
          </cell>
          <cell r="L768">
            <v>3980</v>
          </cell>
          <cell r="M768">
            <v>3980</v>
          </cell>
          <cell r="N768">
            <v>3980</v>
          </cell>
          <cell r="O768">
            <v>3980</v>
          </cell>
          <cell r="P768">
            <v>3980</v>
          </cell>
          <cell r="Q768">
            <v>3980</v>
          </cell>
          <cell r="R768">
            <v>3980</v>
          </cell>
          <cell r="U768">
            <v>33</v>
          </cell>
          <cell r="V768" t="str">
            <v>Calgary North Phase 2</v>
          </cell>
          <cell r="W768" t="str">
            <v>Approved</v>
          </cell>
          <cell r="X768" t="str">
            <v>Community Plan</v>
          </cell>
          <cell r="Y768" t="str">
            <v>Calgary North Phase 2 Community Plan</v>
          </cell>
        </row>
        <row r="769">
          <cell r="B769">
            <v>3204</v>
          </cell>
          <cell r="C769" t="str">
            <v>Outside_levy_boundary</v>
          </cell>
          <cell r="D769">
            <v>0</v>
          </cell>
          <cell r="E769">
            <v>0</v>
          </cell>
          <cell r="F769">
            <v>0</v>
          </cell>
          <cell r="G769">
            <v>0</v>
          </cell>
          <cell r="H769" t="str">
            <v>Calgary</v>
          </cell>
          <cell r="I769" t="str">
            <v>City</v>
          </cell>
          <cell r="J769">
            <v>864.00000000600005</v>
          </cell>
          <cell r="K769">
            <v>885</v>
          </cell>
          <cell r="L769">
            <v>885</v>
          </cell>
          <cell r="M769">
            <v>885</v>
          </cell>
          <cell r="N769">
            <v>885</v>
          </cell>
          <cell r="O769">
            <v>885</v>
          </cell>
          <cell r="P769">
            <v>885</v>
          </cell>
          <cell r="Q769">
            <v>885</v>
          </cell>
          <cell r="R769">
            <v>885</v>
          </cell>
          <cell r="U769">
            <v>33</v>
          </cell>
          <cell r="V769" t="str">
            <v>Calgary North Phase 2</v>
          </cell>
          <cell r="W769" t="str">
            <v>Approved</v>
          </cell>
          <cell r="X769" t="str">
            <v>Community Plan</v>
          </cell>
          <cell r="Y769" t="str">
            <v>Calgary North Phase 2 Community Plan</v>
          </cell>
        </row>
        <row r="770">
          <cell r="B770">
            <v>3205</v>
          </cell>
          <cell r="C770" t="str">
            <v>Outside_levy_boundary</v>
          </cell>
          <cell r="D770">
            <v>0</v>
          </cell>
          <cell r="E770">
            <v>0</v>
          </cell>
          <cell r="F770">
            <v>0</v>
          </cell>
          <cell r="G770">
            <v>0</v>
          </cell>
          <cell r="H770" t="str">
            <v>Calgary</v>
          </cell>
          <cell r="I770" t="str">
            <v>City</v>
          </cell>
          <cell r="J770">
            <v>4731.9999999600004</v>
          </cell>
          <cell r="K770">
            <v>4678</v>
          </cell>
          <cell r="L770">
            <v>4678</v>
          </cell>
          <cell r="M770">
            <v>4678</v>
          </cell>
          <cell r="N770">
            <v>4678</v>
          </cell>
          <cell r="O770">
            <v>4678</v>
          </cell>
          <cell r="P770">
            <v>4678</v>
          </cell>
          <cell r="Q770">
            <v>4678</v>
          </cell>
          <cell r="R770">
            <v>4678</v>
          </cell>
          <cell r="U770">
            <v>33</v>
          </cell>
          <cell r="V770" t="str">
            <v>Calgary North Phase 2</v>
          </cell>
          <cell r="W770" t="str">
            <v>Approved</v>
          </cell>
          <cell r="X770" t="str">
            <v>Community Plan</v>
          </cell>
          <cell r="Y770" t="str">
            <v>Calgary North Phase 2 Community Plan</v>
          </cell>
        </row>
        <row r="771">
          <cell r="B771">
            <v>3236</v>
          </cell>
          <cell r="C771" t="str">
            <v>Outside_levy_boundary</v>
          </cell>
          <cell r="D771">
            <v>0</v>
          </cell>
          <cell r="E771">
            <v>0</v>
          </cell>
          <cell r="F771">
            <v>0</v>
          </cell>
          <cell r="G771">
            <v>0</v>
          </cell>
          <cell r="H771" t="str">
            <v>Calgary</v>
          </cell>
          <cell r="I771" t="str">
            <v>City</v>
          </cell>
          <cell r="J771">
            <v>1864</v>
          </cell>
          <cell r="K771">
            <v>1839</v>
          </cell>
          <cell r="L771">
            <v>1839</v>
          </cell>
          <cell r="M771">
            <v>1839</v>
          </cell>
          <cell r="N771">
            <v>1839</v>
          </cell>
          <cell r="O771">
            <v>1839</v>
          </cell>
          <cell r="P771">
            <v>1839</v>
          </cell>
          <cell r="Q771">
            <v>1839</v>
          </cell>
          <cell r="R771">
            <v>1839</v>
          </cell>
          <cell r="U771">
            <v>33</v>
          </cell>
          <cell r="V771" t="str">
            <v>Calgary North Phase 2</v>
          </cell>
          <cell r="W771" t="str">
            <v>Approved</v>
          </cell>
          <cell r="X771" t="str">
            <v>Community Plan</v>
          </cell>
          <cell r="Y771" t="str">
            <v>Calgary North Phase 2 Community Plan</v>
          </cell>
        </row>
        <row r="772">
          <cell r="B772">
            <v>3238</v>
          </cell>
          <cell r="C772" t="str">
            <v>Outside_levy_boundary</v>
          </cell>
          <cell r="D772">
            <v>0</v>
          </cell>
          <cell r="E772">
            <v>0</v>
          </cell>
          <cell r="F772">
            <v>0</v>
          </cell>
          <cell r="G772">
            <v>0</v>
          </cell>
          <cell r="H772" t="str">
            <v>Calgary</v>
          </cell>
          <cell r="I772" t="str">
            <v>City</v>
          </cell>
          <cell r="J772">
            <v>1053.0000000099999</v>
          </cell>
          <cell r="K772">
            <v>1047</v>
          </cell>
          <cell r="L772">
            <v>1047</v>
          </cell>
          <cell r="M772">
            <v>1047</v>
          </cell>
          <cell r="N772">
            <v>1047</v>
          </cell>
          <cell r="O772">
            <v>1047</v>
          </cell>
          <cell r="P772">
            <v>1047</v>
          </cell>
          <cell r="Q772">
            <v>1047</v>
          </cell>
          <cell r="R772">
            <v>1047</v>
          </cell>
          <cell r="U772">
            <v>33</v>
          </cell>
          <cell r="V772" t="str">
            <v>Calgary North Phase 2</v>
          </cell>
          <cell r="W772" t="str">
            <v>Approved</v>
          </cell>
          <cell r="X772" t="str">
            <v>Community Plan</v>
          </cell>
          <cell r="Y772" t="str">
            <v>Calgary North Phase 2 Community Plan</v>
          </cell>
        </row>
        <row r="773">
          <cell r="B773">
            <v>545</v>
          </cell>
          <cell r="C773">
            <v>0</v>
          </cell>
          <cell r="D773">
            <v>0</v>
          </cell>
          <cell r="E773">
            <v>0</v>
          </cell>
          <cell r="F773">
            <v>0</v>
          </cell>
          <cell r="G773">
            <v>0</v>
          </cell>
          <cell r="H773" t="str">
            <v>Calgary</v>
          </cell>
          <cell r="I773" t="str">
            <v>City</v>
          </cell>
          <cell r="J773">
            <v>150.999999997</v>
          </cell>
          <cell r="K773">
            <v>155.08197534799999</v>
          </cell>
          <cell r="L773">
            <v>159.41730544800001</v>
          </cell>
          <cell r="M773">
            <v>163.30540759799999</v>
          </cell>
          <cell r="N773">
            <v>167.5830876</v>
          </cell>
          <cell r="O773">
            <v>172.31649230299999</v>
          </cell>
          <cell r="P773">
            <v>173.62802865800001</v>
          </cell>
          <cell r="Q773">
            <v>169.580853408</v>
          </cell>
          <cell r="R773">
            <v>167.16709602500001</v>
          </cell>
          <cell r="U773">
            <v>34</v>
          </cell>
          <cell r="V773" t="str">
            <v>C.F.B. West Master Plan</v>
          </cell>
          <cell r="W773" t="str">
            <v>Approved</v>
          </cell>
          <cell r="X773" t="str">
            <v>Community Plan</v>
          </cell>
          <cell r="Y773" t="str">
            <v>CFB West Master Plan</v>
          </cell>
        </row>
        <row r="774">
          <cell r="B774">
            <v>546</v>
          </cell>
          <cell r="C774">
            <v>0</v>
          </cell>
          <cell r="D774">
            <v>0</v>
          </cell>
          <cell r="E774">
            <v>0</v>
          </cell>
          <cell r="F774">
            <v>0</v>
          </cell>
          <cell r="G774">
            <v>0</v>
          </cell>
          <cell r="H774" t="str">
            <v>Calgary</v>
          </cell>
          <cell r="I774" t="str">
            <v>City</v>
          </cell>
          <cell r="J774">
            <v>1101</v>
          </cell>
          <cell r="K774">
            <v>1279.1728937299999</v>
          </cell>
          <cell r="L774">
            <v>1314.9322820899999</v>
          </cell>
          <cell r="M774">
            <v>1347.0027708800001</v>
          </cell>
          <cell r="N774">
            <v>1385.5225767500001</v>
          </cell>
          <cell r="O774">
            <v>1425.88552177</v>
          </cell>
          <cell r="P774">
            <v>1437.0426146899999</v>
          </cell>
          <cell r="Q774">
            <v>1403.8969157199999</v>
          </cell>
          <cell r="R774">
            <v>1383.96071796</v>
          </cell>
          <cell r="U774">
            <v>34</v>
          </cell>
          <cell r="V774" t="str">
            <v>C.F.B. West Master Plan</v>
          </cell>
          <cell r="W774" t="str">
            <v>Approved</v>
          </cell>
          <cell r="X774" t="str">
            <v>Community Plan</v>
          </cell>
          <cell r="Y774" t="str">
            <v>CFB West Master Plan</v>
          </cell>
        </row>
        <row r="775">
          <cell r="B775">
            <v>548</v>
          </cell>
          <cell r="C775">
            <v>0</v>
          </cell>
          <cell r="D775">
            <v>0</v>
          </cell>
          <cell r="E775">
            <v>0</v>
          </cell>
          <cell r="F775">
            <v>0</v>
          </cell>
          <cell r="G775">
            <v>0</v>
          </cell>
          <cell r="H775" t="str">
            <v>Calgary</v>
          </cell>
          <cell r="I775" t="str">
            <v>City</v>
          </cell>
          <cell r="J775">
            <v>426.99999999800002</v>
          </cell>
          <cell r="K775">
            <v>452.94577916899999</v>
          </cell>
          <cell r="L775">
            <v>489.55161263600002</v>
          </cell>
          <cell r="M775">
            <v>527.74991344499995</v>
          </cell>
          <cell r="N775">
            <v>571.30211021399998</v>
          </cell>
          <cell r="O775">
            <v>640.19690450400003</v>
          </cell>
          <cell r="P775">
            <v>748.06582732799995</v>
          </cell>
          <cell r="Q775">
            <v>813.73150081300003</v>
          </cell>
          <cell r="R775">
            <v>830.65037971599997</v>
          </cell>
          <cell r="U775">
            <v>34</v>
          </cell>
          <cell r="V775" t="str">
            <v>C.F.B. West Master Plan</v>
          </cell>
          <cell r="W775" t="str">
            <v>Approved</v>
          </cell>
          <cell r="X775" t="str">
            <v>Community Plan</v>
          </cell>
          <cell r="Y775" t="str">
            <v>CFB West Master Plan</v>
          </cell>
        </row>
        <row r="776">
          <cell r="B776">
            <v>549</v>
          </cell>
          <cell r="C776">
            <v>0</v>
          </cell>
          <cell r="D776">
            <v>0</v>
          </cell>
          <cell r="E776">
            <v>0</v>
          </cell>
          <cell r="F776">
            <v>0</v>
          </cell>
          <cell r="G776">
            <v>0</v>
          </cell>
          <cell r="H776" t="str">
            <v>Calgary</v>
          </cell>
          <cell r="I776" t="str">
            <v>City</v>
          </cell>
          <cell r="J776">
            <v>1253.00000002</v>
          </cell>
          <cell r="K776">
            <v>1301</v>
          </cell>
          <cell r="L776">
            <v>1454</v>
          </cell>
          <cell r="M776">
            <v>1648</v>
          </cell>
          <cell r="N776">
            <v>1743</v>
          </cell>
          <cell r="O776">
            <v>1743</v>
          </cell>
          <cell r="P776">
            <v>1873</v>
          </cell>
          <cell r="Q776">
            <v>2163</v>
          </cell>
          <cell r="R776">
            <v>2304</v>
          </cell>
          <cell r="U776">
            <v>34</v>
          </cell>
          <cell r="V776" t="str">
            <v>C.F.B. West Master Plan</v>
          </cell>
          <cell r="W776" t="str">
            <v>Approved</v>
          </cell>
          <cell r="X776" t="str">
            <v>Community Plan</v>
          </cell>
          <cell r="Y776" t="str">
            <v>CFB West Master Plan</v>
          </cell>
        </row>
        <row r="777">
          <cell r="B777">
            <v>550</v>
          </cell>
          <cell r="C777">
            <v>0</v>
          </cell>
          <cell r="D777">
            <v>0</v>
          </cell>
          <cell r="E777">
            <v>0</v>
          </cell>
          <cell r="F777">
            <v>0</v>
          </cell>
          <cell r="G777">
            <v>0</v>
          </cell>
          <cell r="H777" t="str">
            <v>Calgary</v>
          </cell>
          <cell r="I777" t="str">
            <v>City</v>
          </cell>
          <cell r="J777">
            <v>0</v>
          </cell>
          <cell r="K777">
            <v>0</v>
          </cell>
          <cell r="L777">
            <v>0</v>
          </cell>
          <cell r="M777">
            <v>0</v>
          </cell>
          <cell r="N777">
            <v>0</v>
          </cell>
          <cell r="O777">
            <v>0</v>
          </cell>
          <cell r="P777">
            <v>0</v>
          </cell>
          <cell r="Q777">
            <v>0</v>
          </cell>
          <cell r="R777">
            <v>0</v>
          </cell>
          <cell r="U777">
            <v>34</v>
          </cell>
          <cell r="V777" t="str">
            <v>C.F.B. West Master Plan</v>
          </cell>
          <cell r="W777" t="str">
            <v>Approved</v>
          </cell>
          <cell r="X777" t="str">
            <v>Community Plan</v>
          </cell>
          <cell r="Y777" t="str">
            <v>CFB West Master Plan</v>
          </cell>
        </row>
        <row r="778">
          <cell r="B778">
            <v>551</v>
          </cell>
          <cell r="C778">
            <v>0</v>
          </cell>
          <cell r="D778">
            <v>0</v>
          </cell>
          <cell r="E778">
            <v>0</v>
          </cell>
          <cell r="F778">
            <v>0</v>
          </cell>
          <cell r="G778">
            <v>0</v>
          </cell>
          <cell r="H778" t="str">
            <v>Calgary</v>
          </cell>
          <cell r="I778" t="str">
            <v>City</v>
          </cell>
          <cell r="J778">
            <v>0</v>
          </cell>
          <cell r="K778">
            <v>0</v>
          </cell>
          <cell r="L778">
            <v>0</v>
          </cell>
          <cell r="M778">
            <v>0</v>
          </cell>
          <cell r="N778">
            <v>0</v>
          </cell>
          <cell r="O778">
            <v>0</v>
          </cell>
          <cell r="P778">
            <v>0</v>
          </cell>
          <cell r="Q778">
            <v>0</v>
          </cell>
          <cell r="R778">
            <v>0</v>
          </cell>
          <cell r="U778">
            <v>34</v>
          </cell>
          <cell r="V778" t="str">
            <v>C.F.B. West Master Plan</v>
          </cell>
          <cell r="W778" t="str">
            <v>Approved</v>
          </cell>
          <cell r="X778" t="str">
            <v>Community Plan</v>
          </cell>
          <cell r="Y778" t="str">
            <v>CFB West Master Plan</v>
          </cell>
        </row>
        <row r="779">
          <cell r="B779">
            <v>552</v>
          </cell>
          <cell r="C779">
            <v>0</v>
          </cell>
          <cell r="D779">
            <v>0</v>
          </cell>
          <cell r="E779">
            <v>0</v>
          </cell>
          <cell r="F779">
            <v>0</v>
          </cell>
          <cell r="G779">
            <v>0</v>
          </cell>
          <cell r="H779" t="str">
            <v>Calgary</v>
          </cell>
          <cell r="I779" t="str">
            <v>City</v>
          </cell>
          <cell r="J779">
            <v>719.99999999600004</v>
          </cell>
          <cell r="K779">
            <v>717.93446648500003</v>
          </cell>
          <cell r="L779">
            <v>775.95595792999995</v>
          </cell>
          <cell r="M779">
            <v>836.50156426700005</v>
          </cell>
          <cell r="N779">
            <v>897.31101996100006</v>
          </cell>
          <cell r="O779">
            <v>1000.71684218</v>
          </cell>
          <cell r="P779">
            <v>1168.8472255300001</v>
          </cell>
          <cell r="Q779">
            <v>1271.72761515</v>
          </cell>
          <cell r="R779">
            <v>1297.4871747899999</v>
          </cell>
          <cell r="U779">
            <v>34</v>
          </cell>
          <cell r="V779" t="str">
            <v>C.F.B. West Master Plan</v>
          </cell>
          <cell r="W779" t="str">
            <v>Approved</v>
          </cell>
          <cell r="X779" t="str">
            <v>Community Plan</v>
          </cell>
          <cell r="Y779" t="str">
            <v>CFB West Master Plan</v>
          </cell>
        </row>
        <row r="780">
          <cell r="B780">
            <v>553</v>
          </cell>
          <cell r="C780">
            <v>0</v>
          </cell>
          <cell r="D780">
            <v>0</v>
          </cell>
          <cell r="E780">
            <v>0</v>
          </cell>
          <cell r="F780">
            <v>0</v>
          </cell>
          <cell r="G780">
            <v>0</v>
          </cell>
          <cell r="H780" t="str">
            <v>Calgary</v>
          </cell>
          <cell r="I780" t="str">
            <v>City</v>
          </cell>
          <cell r="J780">
            <v>2073.9999999500001</v>
          </cell>
          <cell r="K780">
            <v>2088.0318232099999</v>
          </cell>
          <cell r="L780">
            <v>2146.4029324500002</v>
          </cell>
          <cell r="M780">
            <v>2198.75254167</v>
          </cell>
          <cell r="N780">
            <v>2234.1018740300001</v>
          </cell>
          <cell r="O780">
            <v>2288.8493025399998</v>
          </cell>
          <cell r="P780">
            <v>2304.18354598</v>
          </cell>
          <cell r="Q780">
            <v>2248.0686776799998</v>
          </cell>
          <cell r="R780">
            <v>2215.7528394999999</v>
          </cell>
          <cell r="U780">
            <v>34</v>
          </cell>
          <cell r="V780" t="str">
            <v>C.F.B. West Master Plan</v>
          </cell>
          <cell r="W780" t="str">
            <v>Approved</v>
          </cell>
          <cell r="X780" t="str">
            <v>Community Plan</v>
          </cell>
          <cell r="Y780" t="str">
            <v>CFB West Master Plan</v>
          </cell>
        </row>
        <row r="781">
          <cell r="B781">
            <v>1501</v>
          </cell>
          <cell r="C781">
            <v>0</v>
          </cell>
          <cell r="D781">
            <v>0</v>
          </cell>
          <cell r="E781">
            <v>0</v>
          </cell>
          <cell r="F781">
            <v>0</v>
          </cell>
          <cell r="G781">
            <v>0</v>
          </cell>
          <cell r="H781" t="str">
            <v>Calgary</v>
          </cell>
          <cell r="I781" t="str">
            <v>City</v>
          </cell>
          <cell r="J781">
            <v>1765.99999998</v>
          </cell>
          <cell r="K781">
            <v>1925.1856857</v>
          </cell>
          <cell r="L781">
            <v>2011.43744163</v>
          </cell>
          <cell r="M781">
            <v>2029.54169075</v>
          </cell>
          <cell r="N781">
            <v>2028.7014095699999</v>
          </cell>
          <cell r="O781">
            <v>2222.7564328600001</v>
          </cell>
          <cell r="P781">
            <v>2478.5825650299998</v>
          </cell>
          <cell r="Q781">
            <v>2803.7649712699999</v>
          </cell>
          <cell r="R781">
            <v>3077.4986071200001</v>
          </cell>
          <cell r="U781">
            <v>35</v>
          </cell>
          <cell r="V781" t="str">
            <v>Riverbend</v>
          </cell>
          <cell r="W781" t="str">
            <v>Approved</v>
          </cell>
          <cell r="X781" t="str">
            <v>Area Structure Plan</v>
          </cell>
          <cell r="Y781" t="str">
            <v>Riverbend Area Structure Plan 12P79</v>
          </cell>
        </row>
        <row r="782">
          <cell r="B782">
            <v>1507</v>
          </cell>
          <cell r="C782">
            <v>0</v>
          </cell>
          <cell r="D782">
            <v>0</v>
          </cell>
          <cell r="E782">
            <v>0</v>
          </cell>
          <cell r="F782">
            <v>0</v>
          </cell>
          <cell r="G782">
            <v>0</v>
          </cell>
          <cell r="H782" t="str">
            <v>Calgary</v>
          </cell>
          <cell r="I782" t="str">
            <v>City</v>
          </cell>
          <cell r="J782">
            <v>2445.9999999800002</v>
          </cell>
          <cell r="K782">
            <v>2471.1674054</v>
          </cell>
          <cell r="L782">
            <v>2486.9033686600001</v>
          </cell>
          <cell r="M782">
            <v>2488.661458</v>
          </cell>
          <cell r="N782">
            <v>2472.6502594100002</v>
          </cell>
          <cell r="O782">
            <v>2660.5111580299999</v>
          </cell>
          <cell r="P782">
            <v>2838.5965642599999</v>
          </cell>
          <cell r="Q782">
            <v>3054.2823833100001</v>
          </cell>
          <cell r="R782">
            <v>3247.6581245000002</v>
          </cell>
          <cell r="U782">
            <v>35</v>
          </cell>
          <cell r="V782" t="str">
            <v>Riverbend</v>
          </cell>
          <cell r="W782" t="str">
            <v>Approved</v>
          </cell>
          <cell r="X782" t="str">
            <v>Area Structure Plan</v>
          </cell>
          <cell r="Y782" t="str">
            <v>Riverbend Area Structure Plan 12P79</v>
          </cell>
        </row>
        <row r="783">
          <cell r="B783">
            <v>1508</v>
          </cell>
          <cell r="C783">
            <v>0</v>
          </cell>
          <cell r="D783">
            <v>0</v>
          </cell>
          <cell r="E783">
            <v>0</v>
          </cell>
          <cell r="F783">
            <v>0</v>
          </cell>
          <cell r="G783">
            <v>0</v>
          </cell>
          <cell r="H783" t="str">
            <v>Calgary</v>
          </cell>
          <cell r="I783" t="str">
            <v>City</v>
          </cell>
          <cell r="J783">
            <v>0</v>
          </cell>
          <cell r="K783">
            <v>1.15902696432E-22</v>
          </cell>
          <cell r="L783">
            <v>2.2816849766400002E-22</v>
          </cell>
          <cell r="M783">
            <v>3.5510533248299998E-22</v>
          </cell>
          <cell r="N783">
            <v>5.14572941171E-22</v>
          </cell>
          <cell r="O783">
            <v>2.6986414236599999E-14</v>
          </cell>
          <cell r="P783">
            <v>4.4181655857199997</v>
          </cell>
          <cell r="Q783">
            <v>1209.53875864</v>
          </cell>
          <cell r="R783">
            <v>1775.6867108599999</v>
          </cell>
          <cell r="U783">
            <v>35</v>
          </cell>
          <cell r="V783" t="str">
            <v>Riverbend</v>
          </cell>
          <cell r="W783" t="str">
            <v>Approved</v>
          </cell>
          <cell r="X783" t="str">
            <v>Area Structure Plan</v>
          </cell>
          <cell r="Y783" t="str">
            <v>Riverbend Area Structure Plan 12P79</v>
          </cell>
        </row>
        <row r="784">
          <cell r="B784">
            <v>1543</v>
          </cell>
          <cell r="C784">
            <v>0</v>
          </cell>
          <cell r="D784">
            <v>0</v>
          </cell>
          <cell r="E784">
            <v>0</v>
          </cell>
          <cell r="F784">
            <v>0</v>
          </cell>
          <cell r="G784">
            <v>0</v>
          </cell>
          <cell r="H784" t="str">
            <v>Calgary</v>
          </cell>
          <cell r="I784" t="str">
            <v>City</v>
          </cell>
          <cell r="J784">
            <v>1965.0000000099999</v>
          </cell>
          <cell r="K784">
            <v>2014.48931915</v>
          </cell>
          <cell r="L784">
            <v>2026.94952515</v>
          </cell>
          <cell r="M784">
            <v>2028.12646288</v>
          </cell>
          <cell r="N784">
            <v>2015.41902966</v>
          </cell>
          <cell r="O784">
            <v>2170.3545914900001</v>
          </cell>
          <cell r="P784">
            <v>2316.3469008400002</v>
          </cell>
          <cell r="Q784">
            <v>2490.3823642900002</v>
          </cell>
          <cell r="R784">
            <v>2647.04117864</v>
          </cell>
          <cell r="U784">
            <v>35</v>
          </cell>
          <cell r="V784" t="str">
            <v>Riverbend</v>
          </cell>
          <cell r="W784" t="str">
            <v>Approved</v>
          </cell>
          <cell r="X784" t="str">
            <v>Area Structure Plan</v>
          </cell>
          <cell r="Y784" t="str">
            <v>Riverbend Area Structure Plan 12P79</v>
          </cell>
        </row>
        <row r="785">
          <cell r="B785">
            <v>1557</v>
          </cell>
          <cell r="C785">
            <v>0</v>
          </cell>
          <cell r="D785">
            <v>0</v>
          </cell>
          <cell r="E785">
            <v>0</v>
          </cell>
          <cell r="F785">
            <v>0</v>
          </cell>
          <cell r="G785">
            <v>0</v>
          </cell>
          <cell r="H785" t="str">
            <v>Calgary</v>
          </cell>
          <cell r="I785" t="str">
            <v>City</v>
          </cell>
          <cell r="J785">
            <v>0</v>
          </cell>
          <cell r="K785">
            <v>1.33770724076E-22</v>
          </cell>
          <cell r="L785">
            <v>2.7218523288099998E-22</v>
          </cell>
          <cell r="M785">
            <v>4.3535668514499999E-22</v>
          </cell>
          <cell r="N785">
            <v>6.3906269827300003E-22</v>
          </cell>
          <cell r="O785">
            <v>3.13339906534E-14</v>
          </cell>
          <cell r="P785">
            <v>4.97264549355</v>
          </cell>
          <cell r="Q785">
            <v>1416.8995319400001</v>
          </cell>
          <cell r="R785">
            <v>2217.9290386100001</v>
          </cell>
          <cell r="U785">
            <v>35</v>
          </cell>
          <cell r="V785" t="str">
            <v>Riverbend</v>
          </cell>
          <cell r="W785" t="str">
            <v>Approved</v>
          </cell>
          <cell r="X785" t="str">
            <v>Area Structure Plan</v>
          </cell>
          <cell r="Y785" t="str">
            <v>Riverbend Area Structure Plan 12P79</v>
          </cell>
        </row>
        <row r="786">
          <cell r="B786">
            <v>1407</v>
          </cell>
          <cell r="C786">
            <v>0</v>
          </cell>
          <cell r="D786">
            <v>0</v>
          </cell>
          <cell r="E786">
            <v>0</v>
          </cell>
          <cell r="F786">
            <v>0</v>
          </cell>
          <cell r="G786">
            <v>0</v>
          </cell>
          <cell r="H786" t="str">
            <v>Calgary</v>
          </cell>
          <cell r="I786" t="str">
            <v>City</v>
          </cell>
          <cell r="J786">
            <v>1468.0000000499999</v>
          </cell>
          <cell r="K786">
            <v>1475.8127838800001</v>
          </cell>
          <cell r="L786">
            <v>1485.32085476</v>
          </cell>
          <cell r="M786">
            <v>1486.42900573</v>
          </cell>
          <cell r="N786">
            <v>1476.76624363</v>
          </cell>
          <cell r="O786">
            <v>1418.31128584</v>
          </cell>
          <cell r="P786">
            <v>1465.1735026700001</v>
          </cell>
          <cell r="Q786">
            <v>1540.3329592600001</v>
          </cell>
          <cell r="R786">
            <v>1614.6867896599999</v>
          </cell>
          <cell r="U786">
            <v>36</v>
          </cell>
          <cell r="V786" t="str">
            <v>McKenzie Lake</v>
          </cell>
          <cell r="W786" t="str">
            <v>Approved</v>
          </cell>
          <cell r="X786" t="str">
            <v>Area Structure Plan</v>
          </cell>
          <cell r="Y786" t="str">
            <v>Mckenzie Lake Area Structure Plan, 3P92</v>
          </cell>
        </row>
        <row r="787">
          <cell r="B787">
            <v>1408</v>
          </cell>
          <cell r="C787">
            <v>0</v>
          </cell>
          <cell r="D787">
            <v>0</v>
          </cell>
          <cell r="E787">
            <v>0</v>
          </cell>
          <cell r="F787">
            <v>0</v>
          </cell>
          <cell r="G787">
            <v>0</v>
          </cell>
          <cell r="H787" t="str">
            <v>Calgary</v>
          </cell>
          <cell r="I787" t="str">
            <v>City</v>
          </cell>
          <cell r="J787">
            <v>2226.0000000199998</v>
          </cell>
          <cell r="K787">
            <v>2241.0865832200002</v>
          </cell>
          <cell r="L787">
            <v>2255.52500676</v>
          </cell>
          <cell r="M787">
            <v>2257.2077826599998</v>
          </cell>
          <cell r="N787">
            <v>2242.5344537699998</v>
          </cell>
          <cell r="O787">
            <v>2153.7680316300002</v>
          </cell>
          <cell r="P787">
            <v>2224.9303683100002</v>
          </cell>
          <cell r="Q787">
            <v>2339.0633070099998</v>
          </cell>
          <cell r="R787">
            <v>2451.9728668799999</v>
          </cell>
          <cell r="U787">
            <v>36</v>
          </cell>
          <cell r="V787" t="str">
            <v>McKenzie Lake</v>
          </cell>
          <cell r="W787" t="str">
            <v>Approved</v>
          </cell>
          <cell r="X787" t="str">
            <v>Area Structure Plan</v>
          </cell>
          <cell r="Y787" t="str">
            <v>Mckenzie Lake Area Structure Plan, 3P92</v>
          </cell>
        </row>
        <row r="788">
          <cell r="B788">
            <v>1409</v>
          </cell>
          <cell r="C788">
            <v>0</v>
          </cell>
          <cell r="D788">
            <v>0</v>
          </cell>
          <cell r="E788">
            <v>0</v>
          </cell>
          <cell r="F788">
            <v>0</v>
          </cell>
          <cell r="G788">
            <v>0</v>
          </cell>
          <cell r="H788" t="str">
            <v>Calgary</v>
          </cell>
          <cell r="I788" t="str">
            <v>City</v>
          </cell>
          <cell r="J788">
            <v>1845.9999999700001</v>
          </cell>
          <cell r="K788">
            <v>1822.4666108399999</v>
          </cell>
          <cell r="L788">
            <v>1834.2080335600001</v>
          </cell>
          <cell r="M788">
            <v>1835.5764782599999</v>
          </cell>
          <cell r="N788">
            <v>1823.64402903</v>
          </cell>
          <cell r="O788">
            <v>1751.4585802700001</v>
          </cell>
          <cell r="P788">
            <v>1809.32826894</v>
          </cell>
          <cell r="Q788">
            <v>1902.1419389800001</v>
          </cell>
          <cell r="R788">
            <v>1993.96074888</v>
          </cell>
          <cell r="U788">
            <v>36</v>
          </cell>
          <cell r="V788" t="str">
            <v>McKenzie Lake</v>
          </cell>
          <cell r="W788" t="str">
            <v>Approved</v>
          </cell>
          <cell r="X788" t="str">
            <v>Area Structure Plan</v>
          </cell>
          <cell r="Y788" t="str">
            <v>Mckenzie Lake Area Structure Plan, 3P92</v>
          </cell>
        </row>
        <row r="789">
          <cell r="B789">
            <v>1410</v>
          </cell>
          <cell r="C789">
            <v>0</v>
          </cell>
          <cell r="D789">
            <v>0</v>
          </cell>
          <cell r="E789">
            <v>0</v>
          </cell>
          <cell r="F789">
            <v>0</v>
          </cell>
          <cell r="G789">
            <v>0</v>
          </cell>
          <cell r="H789" t="str">
            <v>Calgary</v>
          </cell>
          <cell r="I789" t="str">
            <v>City</v>
          </cell>
          <cell r="J789">
            <v>1566.9999999700001</v>
          </cell>
          <cell r="K789">
            <v>1727.5321877399999</v>
          </cell>
          <cell r="L789">
            <v>1868.89782762</v>
          </cell>
          <cell r="M789">
            <v>1999.9999999300001</v>
          </cell>
          <cell r="N789">
            <v>2017.6810078999999</v>
          </cell>
          <cell r="O789">
            <v>1984.06353195</v>
          </cell>
          <cell r="P789">
            <v>2120.9268898400001</v>
          </cell>
          <cell r="Q789">
            <v>2349.10678435</v>
          </cell>
          <cell r="R789">
            <v>2535.9834193400002</v>
          </cell>
          <cell r="U789">
            <v>36</v>
          </cell>
          <cell r="V789" t="str">
            <v>McKenzie Lake</v>
          </cell>
          <cell r="W789" t="str">
            <v>Approved</v>
          </cell>
          <cell r="X789" t="str">
            <v>Area Structure Plan</v>
          </cell>
          <cell r="Y789" t="str">
            <v>Mckenzie Lake Area Structure Plan, 3P92</v>
          </cell>
        </row>
        <row r="790">
          <cell r="B790">
            <v>1411</v>
          </cell>
          <cell r="C790">
            <v>0</v>
          </cell>
          <cell r="D790">
            <v>0</v>
          </cell>
          <cell r="E790">
            <v>0</v>
          </cell>
          <cell r="F790">
            <v>0</v>
          </cell>
          <cell r="G790">
            <v>0</v>
          </cell>
          <cell r="H790" t="str">
            <v>Calgary</v>
          </cell>
          <cell r="I790" t="str">
            <v>City</v>
          </cell>
          <cell r="J790">
            <v>2352.9999999800002</v>
          </cell>
          <cell r="K790">
            <v>2369.8147586499999</v>
          </cell>
          <cell r="L790">
            <v>2385.0825263000002</v>
          </cell>
          <cell r="M790">
            <v>2386.86196109</v>
          </cell>
          <cell r="N790">
            <v>2371.3457952200001</v>
          </cell>
          <cell r="O790">
            <v>2277.4806231900002</v>
          </cell>
          <cell r="P790">
            <v>2352.7305295199999</v>
          </cell>
          <cell r="Q790">
            <v>2473.4192726400001</v>
          </cell>
          <cell r="R790">
            <v>2592.8143658600002</v>
          </cell>
          <cell r="U790">
            <v>36</v>
          </cell>
          <cell r="V790" t="str">
            <v>McKenzie Lake</v>
          </cell>
          <cell r="W790" t="str">
            <v>Approved</v>
          </cell>
          <cell r="X790" t="str">
            <v>Area Structure Plan</v>
          </cell>
          <cell r="Y790" t="str">
            <v>Mckenzie Lake Area Structure Plan, 3P92</v>
          </cell>
        </row>
        <row r="791">
          <cell r="B791">
            <v>1412</v>
          </cell>
          <cell r="C791">
            <v>0</v>
          </cell>
          <cell r="D791">
            <v>0</v>
          </cell>
          <cell r="E791">
            <v>0</v>
          </cell>
          <cell r="F791">
            <v>0</v>
          </cell>
          <cell r="G791">
            <v>0</v>
          </cell>
          <cell r="H791" t="str">
            <v>Calgary</v>
          </cell>
          <cell r="I791" t="str">
            <v>City</v>
          </cell>
          <cell r="J791">
            <v>2561.0000000099999</v>
          </cell>
          <cell r="K791">
            <v>2637.40718659</v>
          </cell>
          <cell r="L791">
            <v>2654.3989450600002</v>
          </cell>
          <cell r="M791">
            <v>2656.37930809</v>
          </cell>
          <cell r="N791">
            <v>2639.1111026799999</v>
          </cell>
          <cell r="O791">
            <v>2534.64695471</v>
          </cell>
          <cell r="P791">
            <v>2618.3938563699999</v>
          </cell>
          <cell r="Q791">
            <v>2752.7104127900002</v>
          </cell>
          <cell r="R791">
            <v>2885.5872441800002</v>
          </cell>
          <cell r="U791">
            <v>36</v>
          </cell>
          <cell r="V791" t="str">
            <v>McKenzie Lake</v>
          </cell>
          <cell r="W791" t="str">
            <v>Approved</v>
          </cell>
          <cell r="X791" t="str">
            <v>Area Structure Plan</v>
          </cell>
          <cell r="Y791" t="str">
            <v>Mckenzie Lake Area Structure Plan, 3P92</v>
          </cell>
        </row>
        <row r="792">
          <cell r="B792">
            <v>1413</v>
          </cell>
          <cell r="C792">
            <v>0</v>
          </cell>
          <cell r="D792">
            <v>0</v>
          </cell>
          <cell r="E792">
            <v>0</v>
          </cell>
          <cell r="F792">
            <v>0</v>
          </cell>
          <cell r="G792">
            <v>0</v>
          </cell>
          <cell r="H792" t="str">
            <v>Calgary</v>
          </cell>
          <cell r="I792" t="str">
            <v>City</v>
          </cell>
          <cell r="J792">
            <v>1416.9999999900001</v>
          </cell>
          <cell r="K792">
            <v>1432.2276536899999</v>
          </cell>
          <cell r="L792">
            <v>1441.4549231000001</v>
          </cell>
          <cell r="M792">
            <v>1442.53034712</v>
          </cell>
          <cell r="N792">
            <v>1433.15295507</v>
          </cell>
          <cell r="O792">
            <v>1376.4243457</v>
          </cell>
          <cell r="P792">
            <v>1421.90258238</v>
          </cell>
          <cell r="Q792">
            <v>1494.8423573</v>
          </cell>
          <cell r="R792">
            <v>1567.0002984</v>
          </cell>
          <cell r="U792">
            <v>36</v>
          </cell>
          <cell r="V792" t="str">
            <v>McKenzie Lake</v>
          </cell>
          <cell r="W792" t="str">
            <v>Approved</v>
          </cell>
          <cell r="X792" t="str">
            <v>Area Structure Plan</v>
          </cell>
          <cell r="Y792" t="str">
            <v>Mckenzie Lake Area Structure Plan, 3P92</v>
          </cell>
        </row>
        <row r="793">
          <cell r="B793">
            <v>1446</v>
          </cell>
          <cell r="C793">
            <v>0</v>
          </cell>
          <cell r="D793">
            <v>0</v>
          </cell>
          <cell r="E793">
            <v>0</v>
          </cell>
          <cell r="F793">
            <v>0</v>
          </cell>
          <cell r="G793">
            <v>0</v>
          </cell>
          <cell r="H793" t="str">
            <v>Calgary</v>
          </cell>
          <cell r="I793" t="str">
            <v>City</v>
          </cell>
          <cell r="J793">
            <v>0</v>
          </cell>
          <cell r="K793">
            <v>1.23847798315E-38</v>
          </cell>
          <cell r="L793">
            <v>2.32752486377E-38</v>
          </cell>
          <cell r="M793">
            <v>3.64028302936E-38</v>
          </cell>
          <cell r="N793">
            <v>5.2874031132899995E-38</v>
          </cell>
          <cell r="O793">
            <v>2.3583338269800001E-30</v>
          </cell>
          <cell r="P793">
            <v>3.3448875733600002E-16</v>
          </cell>
          <cell r="Q793">
            <v>4.27216409974E-6</v>
          </cell>
          <cell r="R793">
            <v>1224.6590643500001</v>
          </cell>
          <cell r="U793">
            <v>36</v>
          </cell>
          <cell r="V793" t="str">
            <v>McKenzie Lake</v>
          </cell>
          <cell r="W793" t="str">
            <v>Approved</v>
          </cell>
          <cell r="X793" t="str">
            <v>Area Structure Plan</v>
          </cell>
          <cell r="Y793" t="str">
            <v>Mckenzie Lake Area Structure Plan, 3P92</v>
          </cell>
        </row>
        <row r="794">
          <cell r="B794">
            <v>2105</v>
          </cell>
          <cell r="C794" t="str">
            <v>Outside_levy_boundary</v>
          </cell>
          <cell r="D794">
            <v>0</v>
          </cell>
          <cell r="E794">
            <v>0</v>
          </cell>
          <cell r="F794">
            <v>0</v>
          </cell>
          <cell r="G794">
            <v>0</v>
          </cell>
          <cell r="H794" t="str">
            <v>Calgary</v>
          </cell>
          <cell r="I794" t="str">
            <v>City</v>
          </cell>
          <cell r="J794">
            <v>3566.0000000599998</v>
          </cell>
          <cell r="K794">
            <v>6946.54</v>
          </cell>
          <cell r="L794">
            <v>6946.54</v>
          </cell>
          <cell r="M794">
            <v>6946.54</v>
          </cell>
          <cell r="N794">
            <v>6946.54</v>
          </cell>
          <cell r="O794">
            <v>6946.54</v>
          </cell>
          <cell r="P794">
            <v>6946.54</v>
          </cell>
          <cell r="Q794">
            <v>6946.54</v>
          </cell>
          <cell r="R794">
            <v>6946.54</v>
          </cell>
          <cell r="U794">
            <v>37</v>
          </cell>
          <cell r="V794" t="str">
            <v>Northeast Community 'A'</v>
          </cell>
          <cell r="W794" t="str">
            <v>Approved</v>
          </cell>
          <cell r="X794" t="str">
            <v>Area Structure Plan</v>
          </cell>
          <cell r="Y794" t="str">
            <v>Northeast Community 'A' Area Structure Plan Part I</v>
          </cell>
        </row>
        <row r="795">
          <cell r="B795">
            <v>2106</v>
          </cell>
          <cell r="C795" t="str">
            <v>Outside_levy_boundary</v>
          </cell>
          <cell r="D795">
            <v>0</v>
          </cell>
          <cell r="E795">
            <v>0</v>
          </cell>
          <cell r="F795">
            <v>0</v>
          </cell>
          <cell r="G795">
            <v>0</v>
          </cell>
          <cell r="H795" t="str">
            <v>Calgary</v>
          </cell>
          <cell r="I795" t="str">
            <v>City</v>
          </cell>
          <cell r="J795">
            <v>1669.99999996</v>
          </cell>
          <cell r="K795">
            <v>1800</v>
          </cell>
          <cell r="L795">
            <v>1800</v>
          </cell>
          <cell r="M795">
            <v>1800</v>
          </cell>
          <cell r="N795">
            <v>1800</v>
          </cell>
          <cell r="O795">
            <v>1800</v>
          </cell>
          <cell r="P795">
            <v>1800</v>
          </cell>
          <cell r="Q795">
            <v>1800</v>
          </cell>
          <cell r="R795">
            <v>1800</v>
          </cell>
          <cell r="U795">
            <v>37</v>
          </cell>
          <cell r="V795" t="str">
            <v>Northeast Community 'A'</v>
          </cell>
          <cell r="W795" t="str">
            <v>Approved</v>
          </cell>
          <cell r="X795" t="str">
            <v>Area Structure Plan</v>
          </cell>
          <cell r="Y795" t="str">
            <v>Northeast Community 'A' Area Structure Plan Part I</v>
          </cell>
        </row>
        <row r="796">
          <cell r="B796">
            <v>2107</v>
          </cell>
          <cell r="C796" t="str">
            <v>Outside_levy_boundary</v>
          </cell>
          <cell r="D796">
            <v>0</v>
          </cell>
          <cell r="E796">
            <v>0</v>
          </cell>
          <cell r="F796">
            <v>0</v>
          </cell>
          <cell r="G796">
            <v>0</v>
          </cell>
          <cell r="H796" t="str">
            <v>Calgary</v>
          </cell>
          <cell r="I796" t="str">
            <v>City</v>
          </cell>
          <cell r="J796">
            <v>3306.0000000599998</v>
          </cell>
          <cell r="K796">
            <v>4720.3</v>
          </cell>
          <cell r="L796">
            <v>4720.3</v>
          </cell>
          <cell r="M796">
            <v>4720.3</v>
          </cell>
          <cell r="N796">
            <v>4720.3</v>
          </cell>
          <cell r="O796">
            <v>4720.3</v>
          </cell>
          <cell r="P796">
            <v>4720.3</v>
          </cell>
          <cell r="Q796">
            <v>4720.3</v>
          </cell>
          <cell r="R796">
            <v>4720.3</v>
          </cell>
          <cell r="U796">
            <v>37</v>
          </cell>
          <cell r="V796" t="str">
            <v>Northeast Community 'A'</v>
          </cell>
          <cell r="W796" t="str">
            <v>Approved</v>
          </cell>
          <cell r="X796" t="str">
            <v>Area Structure Plan</v>
          </cell>
          <cell r="Y796" t="str">
            <v>Northeast Community 'A' Area Structure Plan Part I</v>
          </cell>
        </row>
        <row r="797">
          <cell r="B797">
            <v>2108</v>
          </cell>
          <cell r="C797" t="str">
            <v>Outside_levy_boundary</v>
          </cell>
          <cell r="D797">
            <v>0</v>
          </cell>
          <cell r="E797">
            <v>0</v>
          </cell>
          <cell r="F797">
            <v>0</v>
          </cell>
          <cell r="G797">
            <v>0</v>
          </cell>
          <cell r="H797" t="str">
            <v>Calgary</v>
          </cell>
          <cell r="I797" t="str">
            <v>City</v>
          </cell>
          <cell r="J797">
            <v>1108.9999999900001</v>
          </cell>
          <cell r="K797">
            <v>1321.91</v>
          </cell>
          <cell r="L797">
            <v>1321.91</v>
          </cell>
          <cell r="M797">
            <v>1321.91</v>
          </cell>
          <cell r="N797">
            <v>1321.91</v>
          </cell>
          <cell r="O797">
            <v>1321.91</v>
          </cell>
          <cell r="P797">
            <v>1321.91</v>
          </cell>
          <cell r="Q797">
            <v>1321.91</v>
          </cell>
          <cell r="R797">
            <v>1321.91</v>
          </cell>
          <cell r="U797">
            <v>37</v>
          </cell>
          <cell r="V797" t="str">
            <v>Northeast Community 'A'</v>
          </cell>
          <cell r="W797" t="str">
            <v>Approved</v>
          </cell>
          <cell r="X797" t="str">
            <v>Area Structure Plan</v>
          </cell>
          <cell r="Y797" t="str">
            <v>Northeast Community 'A' Area Structure Plan Part I</v>
          </cell>
        </row>
        <row r="798">
          <cell r="B798">
            <v>2109</v>
          </cell>
          <cell r="C798" t="str">
            <v>Outside_levy_boundary</v>
          </cell>
          <cell r="D798">
            <v>0</v>
          </cell>
          <cell r="E798">
            <v>0</v>
          </cell>
          <cell r="F798">
            <v>0</v>
          </cell>
          <cell r="G798">
            <v>0</v>
          </cell>
          <cell r="H798" t="str">
            <v>Calgary</v>
          </cell>
          <cell r="I798" t="str">
            <v>City</v>
          </cell>
          <cell r="J798">
            <v>5060.9999999900001</v>
          </cell>
          <cell r="K798">
            <v>5053</v>
          </cell>
          <cell r="L798">
            <v>5053</v>
          </cell>
          <cell r="M798">
            <v>5053</v>
          </cell>
          <cell r="N798">
            <v>5053</v>
          </cell>
          <cell r="O798">
            <v>5053</v>
          </cell>
          <cell r="P798">
            <v>5053</v>
          </cell>
          <cell r="Q798">
            <v>5053</v>
          </cell>
          <cell r="R798">
            <v>5053</v>
          </cell>
          <cell r="U798">
            <v>37</v>
          </cell>
          <cell r="V798" t="str">
            <v>Northeast Community 'A'</v>
          </cell>
          <cell r="W798" t="str">
            <v>Approved</v>
          </cell>
          <cell r="X798" t="str">
            <v>Area Structure Plan</v>
          </cell>
          <cell r="Y798" t="str">
            <v>Northeast Community 'A' Area Structure Plan Part I</v>
          </cell>
        </row>
        <row r="799">
          <cell r="B799">
            <v>2110</v>
          </cell>
          <cell r="C799" t="str">
            <v>Outside_levy_boundary</v>
          </cell>
          <cell r="D799">
            <v>0</v>
          </cell>
          <cell r="E799">
            <v>0</v>
          </cell>
          <cell r="F799">
            <v>0</v>
          </cell>
          <cell r="G799">
            <v>0</v>
          </cell>
          <cell r="H799" t="str">
            <v>Calgary</v>
          </cell>
          <cell r="I799" t="str">
            <v>City</v>
          </cell>
          <cell r="J799">
            <v>2774.9999999699999</v>
          </cell>
          <cell r="K799">
            <v>3391.9</v>
          </cell>
          <cell r="L799">
            <v>3391.9</v>
          </cell>
          <cell r="M799">
            <v>3391.9</v>
          </cell>
          <cell r="N799">
            <v>3391.9</v>
          </cell>
          <cell r="O799">
            <v>3391.9</v>
          </cell>
          <cell r="P799">
            <v>3391.9</v>
          </cell>
          <cell r="Q799">
            <v>3391.9</v>
          </cell>
          <cell r="R799">
            <v>3391.9</v>
          </cell>
          <cell r="U799">
            <v>37</v>
          </cell>
          <cell r="V799" t="str">
            <v>Northeast Community 'A'</v>
          </cell>
          <cell r="W799" t="str">
            <v>Approved</v>
          </cell>
          <cell r="X799" t="str">
            <v>Area Structure Plan</v>
          </cell>
          <cell r="Y799" t="str">
            <v>Northeast Community 'A' Area Structure Plan Part I</v>
          </cell>
        </row>
        <row r="800">
          <cell r="B800">
            <v>2111</v>
          </cell>
          <cell r="C800" t="str">
            <v>Outside_levy_boundary</v>
          </cell>
          <cell r="D800">
            <v>0</v>
          </cell>
          <cell r="E800">
            <v>0</v>
          </cell>
          <cell r="F800">
            <v>0</v>
          </cell>
          <cell r="G800">
            <v>0</v>
          </cell>
          <cell r="H800" t="str">
            <v>Calgary</v>
          </cell>
          <cell r="I800" t="str">
            <v>City</v>
          </cell>
          <cell r="J800">
            <v>0</v>
          </cell>
          <cell r="K800">
            <v>0</v>
          </cell>
          <cell r="L800">
            <v>757.97209256999997</v>
          </cell>
          <cell r="M800">
            <v>2442.5688068099998</v>
          </cell>
          <cell r="N800">
            <v>2442.5688068099998</v>
          </cell>
          <cell r="O800">
            <v>2442.5688068099998</v>
          </cell>
          <cell r="P800">
            <v>2442.5688068099998</v>
          </cell>
          <cell r="Q800">
            <v>2442.5688068099998</v>
          </cell>
          <cell r="R800">
            <v>2442.5688068099998</v>
          </cell>
          <cell r="U800">
            <v>37</v>
          </cell>
          <cell r="V800" t="str">
            <v>Northeast Community 'A'</v>
          </cell>
          <cell r="W800" t="str">
            <v>Approved</v>
          </cell>
          <cell r="X800" t="str">
            <v>Area Structure Plan</v>
          </cell>
          <cell r="Y800" t="str">
            <v>Northeast Community 'A' Area Structure Plan Part I</v>
          </cell>
        </row>
        <row r="801">
          <cell r="B801">
            <v>2112</v>
          </cell>
          <cell r="C801" t="str">
            <v>Outside_levy_boundary</v>
          </cell>
          <cell r="D801">
            <v>0</v>
          </cell>
          <cell r="E801">
            <v>0</v>
          </cell>
          <cell r="F801">
            <v>0</v>
          </cell>
          <cell r="G801">
            <v>0</v>
          </cell>
          <cell r="H801" t="str">
            <v>Calgary</v>
          </cell>
          <cell r="I801" t="str">
            <v>City</v>
          </cell>
          <cell r="J801">
            <v>0</v>
          </cell>
          <cell r="K801">
            <v>0</v>
          </cell>
          <cell r="L801">
            <v>1473.09161307</v>
          </cell>
          <cell r="M801">
            <v>1771.4326779600001</v>
          </cell>
          <cell r="N801">
            <v>1771.4326779600001</v>
          </cell>
          <cell r="O801">
            <v>1771.4326779600001</v>
          </cell>
          <cell r="P801">
            <v>1771.4326779600001</v>
          </cell>
          <cell r="Q801">
            <v>1771.4326779600001</v>
          </cell>
          <cell r="R801">
            <v>1771.4326779600001</v>
          </cell>
          <cell r="U801">
            <v>37</v>
          </cell>
          <cell r="V801" t="str">
            <v>Northeast Community 'A'</v>
          </cell>
          <cell r="W801" t="str">
            <v>Approved</v>
          </cell>
          <cell r="X801" t="str">
            <v>Area Structure Plan</v>
          </cell>
          <cell r="Y801" t="str">
            <v>Northeast Community 'A' Area Structure Plan Part I</v>
          </cell>
        </row>
        <row r="802">
          <cell r="B802">
            <v>2113</v>
          </cell>
          <cell r="C802" t="str">
            <v>Outside_levy_boundary</v>
          </cell>
          <cell r="D802">
            <v>0</v>
          </cell>
          <cell r="E802">
            <v>0</v>
          </cell>
          <cell r="F802">
            <v>0</v>
          </cell>
          <cell r="G802">
            <v>0</v>
          </cell>
          <cell r="H802" t="str">
            <v>Calgary</v>
          </cell>
          <cell r="I802" t="str">
            <v>City</v>
          </cell>
          <cell r="J802">
            <v>36.000000002999997</v>
          </cell>
          <cell r="K802">
            <v>2647.7995535999999</v>
          </cell>
          <cell r="L802">
            <v>3176.1869122200001</v>
          </cell>
          <cell r="M802">
            <v>3176.1869122200001</v>
          </cell>
          <cell r="N802">
            <v>3176.1869122200001</v>
          </cell>
          <cell r="O802">
            <v>3176.1869122200001</v>
          </cell>
          <cell r="P802">
            <v>3176.1869122200001</v>
          </cell>
          <cell r="Q802">
            <v>3176.1869122200001</v>
          </cell>
          <cell r="R802">
            <v>3176.1869122200001</v>
          </cell>
          <cell r="U802">
            <v>37</v>
          </cell>
          <cell r="V802" t="str">
            <v>Northeast Community 'A'</v>
          </cell>
          <cell r="W802" t="str">
            <v>Approved</v>
          </cell>
          <cell r="X802" t="str">
            <v>Area Structure Plan</v>
          </cell>
          <cell r="Y802" t="str">
            <v>Northeast Community 'A' Area Structure Plan Part I</v>
          </cell>
        </row>
        <row r="803">
          <cell r="B803">
            <v>2166</v>
          </cell>
          <cell r="C803" t="str">
            <v>Outside_levy_boundary</v>
          </cell>
          <cell r="D803">
            <v>0</v>
          </cell>
          <cell r="E803">
            <v>0</v>
          </cell>
          <cell r="F803">
            <v>0</v>
          </cell>
          <cell r="G803">
            <v>0</v>
          </cell>
          <cell r="H803" t="str">
            <v>Calgary</v>
          </cell>
          <cell r="I803" t="str">
            <v>City</v>
          </cell>
          <cell r="J803">
            <v>568.99999999600004</v>
          </cell>
          <cell r="K803">
            <v>1456.09</v>
          </cell>
          <cell r="L803">
            <v>1456.09</v>
          </cell>
          <cell r="M803">
            <v>1456.09</v>
          </cell>
          <cell r="N803">
            <v>1456.09</v>
          </cell>
          <cell r="O803">
            <v>1456.09</v>
          </cell>
          <cell r="P803">
            <v>1456.09</v>
          </cell>
          <cell r="Q803">
            <v>1456.09</v>
          </cell>
          <cell r="R803">
            <v>1456.09</v>
          </cell>
          <cell r="U803">
            <v>37</v>
          </cell>
          <cell r="V803" t="str">
            <v>Northeast Community 'A'</v>
          </cell>
          <cell r="W803" t="str">
            <v>Approved</v>
          </cell>
          <cell r="X803" t="str">
            <v>Area Structure Plan</v>
          </cell>
          <cell r="Y803" t="str">
            <v>Northeast Community 'A' Area Structure Plan Part I</v>
          </cell>
        </row>
        <row r="804">
          <cell r="B804">
            <v>2167</v>
          </cell>
          <cell r="C804" t="str">
            <v>Outside_levy_boundary</v>
          </cell>
          <cell r="D804">
            <v>0</v>
          </cell>
          <cell r="E804">
            <v>0</v>
          </cell>
          <cell r="F804">
            <v>0</v>
          </cell>
          <cell r="G804">
            <v>0</v>
          </cell>
          <cell r="H804" t="str">
            <v>Calgary</v>
          </cell>
          <cell r="I804" t="str">
            <v>City</v>
          </cell>
          <cell r="J804">
            <v>710.99999999700003</v>
          </cell>
          <cell r="K804">
            <v>1113.79</v>
          </cell>
          <cell r="L804">
            <v>1113.79</v>
          </cell>
          <cell r="M804">
            <v>1113.79</v>
          </cell>
          <cell r="N804">
            <v>1113.79</v>
          </cell>
          <cell r="O804">
            <v>1113.79</v>
          </cell>
          <cell r="P804">
            <v>1113.79</v>
          </cell>
          <cell r="Q804">
            <v>1113.79</v>
          </cell>
          <cell r="R804">
            <v>1113.79</v>
          </cell>
          <cell r="U804">
            <v>37</v>
          </cell>
          <cell r="V804" t="str">
            <v>Northeast Community 'A'</v>
          </cell>
          <cell r="W804" t="str">
            <v>Approved</v>
          </cell>
          <cell r="X804" t="str">
            <v>Area Structure Plan</v>
          </cell>
          <cell r="Y804" t="str">
            <v>Northeast Community 'A' Area Structure Plan Part I</v>
          </cell>
        </row>
        <row r="805">
          <cell r="B805">
            <v>2170</v>
          </cell>
          <cell r="C805" t="str">
            <v>Outside_levy_boundary</v>
          </cell>
          <cell r="D805">
            <v>0</v>
          </cell>
          <cell r="E805">
            <v>0</v>
          </cell>
          <cell r="F805">
            <v>0</v>
          </cell>
          <cell r="G805">
            <v>0</v>
          </cell>
          <cell r="H805" t="str">
            <v>Calgary</v>
          </cell>
          <cell r="I805" t="str">
            <v>City</v>
          </cell>
          <cell r="J805">
            <v>21.999999998</v>
          </cell>
          <cell r="K805">
            <v>1246.28</v>
          </cell>
          <cell r="L805">
            <v>2811.2719999999999</v>
          </cell>
          <cell r="M805">
            <v>2811.2719999999999</v>
          </cell>
          <cell r="N805">
            <v>3271.0189976000001</v>
          </cell>
          <cell r="O805">
            <v>3271.0189976000001</v>
          </cell>
          <cell r="P805">
            <v>3271.0189976000001</v>
          </cell>
          <cell r="Q805">
            <v>3271.0189976000001</v>
          </cell>
          <cell r="R805">
            <v>3271.0189976000001</v>
          </cell>
          <cell r="U805">
            <v>37</v>
          </cell>
          <cell r="V805" t="str">
            <v>Northeast Community 'A'</v>
          </cell>
          <cell r="W805" t="str">
            <v>Approved</v>
          </cell>
          <cell r="X805" t="str">
            <v>Area Structure Plan</v>
          </cell>
          <cell r="Y805" t="str">
            <v>Northeast Community 'A' Area Structure Plan Part I</v>
          </cell>
        </row>
        <row r="806">
          <cell r="B806">
            <v>2704</v>
          </cell>
          <cell r="C806">
            <v>0</v>
          </cell>
          <cell r="D806">
            <v>0</v>
          </cell>
          <cell r="E806">
            <v>0</v>
          </cell>
          <cell r="F806">
            <v>0</v>
          </cell>
          <cell r="G806">
            <v>0</v>
          </cell>
          <cell r="H806" t="str">
            <v>Calgary</v>
          </cell>
          <cell r="I806" t="str">
            <v>City</v>
          </cell>
          <cell r="J806">
            <v>52.999999995000003</v>
          </cell>
          <cell r="K806">
            <v>55.748422307399998</v>
          </cell>
          <cell r="L806">
            <v>56.107587002000002</v>
          </cell>
          <cell r="M806">
            <v>56.1494471285</v>
          </cell>
          <cell r="N806">
            <v>55.784439028199998</v>
          </cell>
          <cell r="O806">
            <v>53.576319210999998</v>
          </cell>
          <cell r="P806">
            <v>49.640019373400001</v>
          </cell>
          <cell r="Q806">
            <v>45.911030538699997</v>
          </cell>
          <cell r="R806">
            <v>43.853297067500002</v>
          </cell>
          <cell r="U806">
            <v>38</v>
          </cell>
          <cell r="V806" t="str">
            <v>Bearspaw East</v>
          </cell>
          <cell r="W806" t="str">
            <v>Approved</v>
          </cell>
          <cell r="X806" t="str">
            <v>Area Structure Plan</v>
          </cell>
          <cell r="Y806" t="str">
            <v>Bearspaw East Area Structure Plan</v>
          </cell>
        </row>
        <row r="807">
          <cell r="B807">
            <v>2808</v>
          </cell>
          <cell r="C807" t="str">
            <v>Outside_levy_boundary</v>
          </cell>
          <cell r="D807">
            <v>0</v>
          </cell>
          <cell r="E807">
            <v>0</v>
          </cell>
          <cell r="F807">
            <v>0</v>
          </cell>
          <cell r="G807">
            <v>0</v>
          </cell>
          <cell r="H807" t="str">
            <v>Calgary</v>
          </cell>
          <cell r="I807" t="str">
            <v>City</v>
          </cell>
          <cell r="J807">
            <v>1.0000000010000001</v>
          </cell>
          <cell r="K807">
            <v>1</v>
          </cell>
          <cell r="L807">
            <v>1</v>
          </cell>
          <cell r="M807">
            <v>1</v>
          </cell>
          <cell r="N807">
            <v>1</v>
          </cell>
          <cell r="O807">
            <v>1</v>
          </cell>
          <cell r="P807">
            <v>1</v>
          </cell>
          <cell r="Q807">
            <v>1</v>
          </cell>
          <cell r="R807">
            <v>1</v>
          </cell>
          <cell r="U807">
            <v>38</v>
          </cell>
          <cell r="V807" t="str">
            <v>Bearspaw East</v>
          </cell>
          <cell r="W807" t="str">
            <v>Approved</v>
          </cell>
          <cell r="X807" t="str">
            <v>Area Structure Plan</v>
          </cell>
          <cell r="Y807" t="str">
            <v>Bearspaw East Area Structure Plan</v>
          </cell>
        </row>
        <row r="808">
          <cell r="B808">
            <v>1107</v>
          </cell>
          <cell r="C808" t="str">
            <v>Outside_levy_boundary</v>
          </cell>
          <cell r="D808">
            <v>0</v>
          </cell>
          <cell r="E808">
            <v>0</v>
          </cell>
          <cell r="F808">
            <v>0</v>
          </cell>
          <cell r="G808">
            <v>0</v>
          </cell>
          <cell r="H808" t="str">
            <v>Calgary</v>
          </cell>
          <cell r="I808" t="str">
            <v>City</v>
          </cell>
          <cell r="J808">
            <v>0</v>
          </cell>
          <cell r="K808">
            <v>0</v>
          </cell>
          <cell r="L808">
            <v>0</v>
          </cell>
          <cell r="M808">
            <v>0</v>
          </cell>
          <cell r="N808">
            <v>0</v>
          </cell>
          <cell r="O808">
            <v>0</v>
          </cell>
          <cell r="P808">
            <v>0</v>
          </cell>
          <cell r="Q808">
            <v>0</v>
          </cell>
          <cell r="R808">
            <v>0</v>
          </cell>
          <cell r="U808">
            <v>39</v>
          </cell>
          <cell r="V808" t="str">
            <v>East Macleod</v>
          </cell>
          <cell r="W808" t="str">
            <v>Approved</v>
          </cell>
          <cell r="X808" t="str">
            <v>Area Structure Plan</v>
          </cell>
          <cell r="Y808" t="str">
            <v>East Macleod Trail Area Structure Plan</v>
          </cell>
        </row>
        <row r="809">
          <cell r="B809">
            <v>1108</v>
          </cell>
          <cell r="C809" t="str">
            <v>Outside_levy_boundary</v>
          </cell>
          <cell r="D809">
            <v>0</v>
          </cell>
          <cell r="E809">
            <v>0</v>
          </cell>
          <cell r="F809">
            <v>0</v>
          </cell>
          <cell r="G809">
            <v>0</v>
          </cell>
          <cell r="H809" t="str">
            <v>Calgary</v>
          </cell>
          <cell r="I809" t="str">
            <v>City</v>
          </cell>
          <cell r="J809">
            <v>4953.0000000299997</v>
          </cell>
          <cell r="K809">
            <v>5237.0940000000001</v>
          </cell>
          <cell r="L809">
            <v>5237.0940000000001</v>
          </cell>
          <cell r="M809">
            <v>5237.0940000000001</v>
          </cell>
          <cell r="N809">
            <v>5237.0940000000001</v>
          </cell>
          <cell r="O809">
            <v>5237.0940000000001</v>
          </cell>
          <cell r="P809">
            <v>5237.0940000000001</v>
          </cell>
          <cell r="Q809">
            <v>5237.0940000000001</v>
          </cell>
          <cell r="R809">
            <v>5237.0940000000001</v>
          </cell>
          <cell r="U809">
            <v>39</v>
          </cell>
          <cell r="V809" t="str">
            <v>East Macleod</v>
          </cell>
          <cell r="W809" t="str">
            <v>Approved</v>
          </cell>
          <cell r="X809" t="str">
            <v>Area Structure Plan</v>
          </cell>
          <cell r="Y809" t="str">
            <v>East Macleod Trail Area Structure Plan</v>
          </cell>
        </row>
        <row r="810">
          <cell r="B810">
            <v>1109</v>
          </cell>
          <cell r="C810" t="str">
            <v>Outside_levy_boundary</v>
          </cell>
          <cell r="D810">
            <v>0</v>
          </cell>
          <cell r="E810">
            <v>0</v>
          </cell>
          <cell r="F810">
            <v>0</v>
          </cell>
          <cell r="G810">
            <v>0</v>
          </cell>
          <cell r="H810" t="str">
            <v>Calgary</v>
          </cell>
          <cell r="I810" t="str">
            <v>City</v>
          </cell>
          <cell r="J810">
            <v>0</v>
          </cell>
          <cell r="K810">
            <v>2180.5934230100002</v>
          </cell>
          <cell r="L810">
            <v>3317.3411142999998</v>
          </cell>
          <cell r="M810">
            <v>4727.7011430599996</v>
          </cell>
          <cell r="N810">
            <v>6432.83940669</v>
          </cell>
          <cell r="O810">
            <v>9877.4795028200006</v>
          </cell>
          <cell r="P810">
            <v>9877.4795028200006</v>
          </cell>
          <cell r="Q810">
            <v>9877.4795028200006</v>
          </cell>
          <cell r="R810">
            <v>9877.4795028200006</v>
          </cell>
          <cell r="U810">
            <v>39</v>
          </cell>
          <cell r="V810" t="str">
            <v>East Macleod</v>
          </cell>
          <cell r="W810" t="str">
            <v>Approved</v>
          </cell>
          <cell r="X810" t="str">
            <v>Area Structure Plan</v>
          </cell>
          <cell r="Y810" t="str">
            <v>East Macleod Trail Area Structure Plan</v>
          </cell>
        </row>
        <row r="811">
          <cell r="B811">
            <v>1110</v>
          </cell>
          <cell r="C811" t="str">
            <v>Outside_levy_boundary</v>
          </cell>
          <cell r="D811">
            <v>0</v>
          </cell>
          <cell r="E811">
            <v>0</v>
          </cell>
          <cell r="F811">
            <v>0</v>
          </cell>
          <cell r="G811">
            <v>0</v>
          </cell>
          <cell r="H811" t="str">
            <v>Calgary</v>
          </cell>
          <cell r="I811" t="str">
            <v>City</v>
          </cell>
          <cell r="J811">
            <v>1.0000000010000001</v>
          </cell>
          <cell r="K811">
            <v>0</v>
          </cell>
          <cell r="L811">
            <v>0</v>
          </cell>
          <cell r="M811">
            <v>0</v>
          </cell>
          <cell r="N811">
            <v>0</v>
          </cell>
          <cell r="O811">
            <v>0</v>
          </cell>
          <cell r="P811">
            <v>0</v>
          </cell>
          <cell r="Q811">
            <v>0</v>
          </cell>
          <cell r="R811">
            <v>0</v>
          </cell>
          <cell r="U811">
            <v>39</v>
          </cell>
          <cell r="V811" t="str">
            <v>East Macleod</v>
          </cell>
          <cell r="W811" t="str">
            <v>Approved</v>
          </cell>
          <cell r="X811" t="str">
            <v>Area Structure Plan</v>
          </cell>
          <cell r="Y811" t="str">
            <v>East Macleod Trail Area Structure Plan</v>
          </cell>
        </row>
        <row r="812">
          <cell r="B812">
            <v>1111</v>
          </cell>
          <cell r="C812" t="str">
            <v>Outside_levy_boundary</v>
          </cell>
          <cell r="D812">
            <v>0</v>
          </cell>
          <cell r="E812">
            <v>0</v>
          </cell>
          <cell r="F812">
            <v>0</v>
          </cell>
          <cell r="G812">
            <v>0</v>
          </cell>
          <cell r="H812" t="str">
            <v>Calgary</v>
          </cell>
          <cell r="I812" t="str">
            <v>City</v>
          </cell>
          <cell r="J812">
            <v>4521.0000000099999</v>
          </cell>
          <cell r="K812">
            <v>7726.1840000000002</v>
          </cell>
          <cell r="L812">
            <v>7726.1840000000002</v>
          </cell>
          <cell r="M812">
            <v>7726.1840000000002</v>
          </cell>
          <cell r="N812">
            <v>7726.1840000000002</v>
          </cell>
          <cell r="O812">
            <v>7726.1840000000002</v>
          </cell>
          <cell r="P812">
            <v>7726.1840000000002</v>
          </cell>
          <cell r="Q812">
            <v>7726.1840000000002</v>
          </cell>
          <cell r="R812">
            <v>7726.1840000000002</v>
          </cell>
          <cell r="U812">
            <v>39</v>
          </cell>
          <cell r="V812" t="str">
            <v>East Macleod</v>
          </cell>
          <cell r="W812" t="str">
            <v>Approved</v>
          </cell>
          <cell r="X812" t="str">
            <v>Area Structure Plan</v>
          </cell>
          <cell r="Y812" t="str">
            <v>East Macleod Trail Area Structure Plan</v>
          </cell>
        </row>
        <row r="813">
          <cell r="B813">
            <v>1118</v>
          </cell>
          <cell r="C813" t="str">
            <v>Outside_levy_boundary</v>
          </cell>
          <cell r="D813">
            <v>0</v>
          </cell>
          <cell r="E813">
            <v>0</v>
          </cell>
          <cell r="F813">
            <v>0</v>
          </cell>
          <cell r="G813">
            <v>0</v>
          </cell>
          <cell r="H813" t="str">
            <v>Calgary</v>
          </cell>
          <cell r="I813" t="str">
            <v>City</v>
          </cell>
          <cell r="J813">
            <v>666.00000000099999</v>
          </cell>
          <cell r="K813">
            <v>4919.93</v>
          </cell>
          <cell r="L813">
            <v>4919.93</v>
          </cell>
          <cell r="M813">
            <v>4919.93</v>
          </cell>
          <cell r="N813">
            <v>4919.93</v>
          </cell>
          <cell r="O813">
            <v>4919.93</v>
          </cell>
          <cell r="P813">
            <v>4919.93</v>
          </cell>
          <cell r="Q813">
            <v>4919.93</v>
          </cell>
          <cell r="R813">
            <v>4919.93</v>
          </cell>
          <cell r="U813">
            <v>39</v>
          </cell>
          <cell r="V813" t="str">
            <v>East Macleod</v>
          </cell>
          <cell r="W813" t="str">
            <v>Approved</v>
          </cell>
          <cell r="X813" t="str">
            <v>Area Structure Plan</v>
          </cell>
          <cell r="Y813" t="str">
            <v>East Macleod Trail Area Structure Plan</v>
          </cell>
        </row>
        <row r="814">
          <cell r="B814">
            <v>1119</v>
          </cell>
          <cell r="C814" t="str">
            <v>Outside_levy_boundary</v>
          </cell>
          <cell r="D814">
            <v>0</v>
          </cell>
          <cell r="E814">
            <v>0</v>
          </cell>
          <cell r="F814">
            <v>0</v>
          </cell>
          <cell r="G814">
            <v>0</v>
          </cell>
          <cell r="J814">
            <v>781.99999999700003</v>
          </cell>
          <cell r="K814">
            <v>3445.3929309700002</v>
          </cell>
          <cell r="L814">
            <v>5863.8344733100002</v>
          </cell>
          <cell r="M814">
            <v>6901.3692930200004</v>
          </cell>
          <cell r="N814">
            <v>6901.3692930200004</v>
          </cell>
          <cell r="O814">
            <v>6901.3692930200004</v>
          </cell>
          <cell r="P814">
            <v>6901.3692930200004</v>
          </cell>
          <cell r="Q814">
            <v>6901.3692930200004</v>
          </cell>
          <cell r="R814">
            <v>6901.3692930200004</v>
          </cell>
          <cell r="U814">
            <v>39</v>
          </cell>
          <cell r="V814" t="str">
            <v>East Macleod</v>
          </cell>
          <cell r="W814" t="str">
            <v>Approved</v>
          </cell>
          <cell r="X814" t="str">
            <v>Area Structure Plan</v>
          </cell>
          <cell r="Y814" t="str">
            <v>East Macleod Trail Area Structure Plan</v>
          </cell>
        </row>
        <row r="815">
          <cell r="B815">
            <v>1120</v>
          </cell>
          <cell r="C815" t="str">
            <v>Outside_levy_boundary</v>
          </cell>
          <cell r="D815">
            <v>0</v>
          </cell>
          <cell r="E815">
            <v>0</v>
          </cell>
          <cell r="F815">
            <v>0</v>
          </cell>
          <cell r="G815">
            <v>0</v>
          </cell>
          <cell r="J815">
            <v>0</v>
          </cell>
          <cell r="K815">
            <v>606.1</v>
          </cell>
          <cell r="L815">
            <v>606.1</v>
          </cell>
          <cell r="M815">
            <v>606.1</v>
          </cell>
          <cell r="N815">
            <v>606.1</v>
          </cell>
          <cell r="O815">
            <v>606.1</v>
          </cell>
          <cell r="P815">
            <v>606.1</v>
          </cell>
          <cell r="Q815">
            <v>606.1</v>
          </cell>
          <cell r="R815">
            <v>606.1</v>
          </cell>
          <cell r="U815">
            <v>39</v>
          </cell>
          <cell r="V815" t="str">
            <v>East Macleod</v>
          </cell>
          <cell r="W815" t="str">
            <v>Approved</v>
          </cell>
          <cell r="X815" t="str">
            <v>Area Structure Plan</v>
          </cell>
          <cell r="Y815" t="str">
            <v>East Macleod Trail Area Structure Plan</v>
          </cell>
        </row>
        <row r="816">
          <cell r="B816">
            <v>1509</v>
          </cell>
          <cell r="C816">
            <v>0</v>
          </cell>
          <cell r="D816">
            <v>0</v>
          </cell>
          <cell r="E816">
            <v>0</v>
          </cell>
          <cell r="F816">
            <v>0</v>
          </cell>
          <cell r="G816">
            <v>0</v>
          </cell>
          <cell r="H816" t="str">
            <v>Calgary</v>
          </cell>
          <cell r="I816" t="str">
            <v>City</v>
          </cell>
          <cell r="J816">
            <v>235</v>
          </cell>
          <cell r="K816">
            <v>305.08406096700003</v>
          </cell>
          <cell r="L816">
            <v>318.38493230400002</v>
          </cell>
          <cell r="M816">
            <v>326.78593320099998</v>
          </cell>
          <cell r="N816">
            <v>328.35225906900001</v>
          </cell>
          <cell r="O816">
            <v>322.86636938700002</v>
          </cell>
          <cell r="P816">
            <v>321.28490574199998</v>
          </cell>
          <cell r="Q816">
            <v>309.456025195</v>
          </cell>
          <cell r="R816">
            <v>1579.8813730300001</v>
          </cell>
          <cell r="U816">
            <v>40</v>
          </cell>
          <cell r="V816" t="str">
            <v>Southeast Industrial</v>
          </cell>
          <cell r="W816" t="str">
            <v>Approved</v>
          </cell>
          <cell r="X816" t="str">
            <v>Area Structure Plan</v>
          </cell>
          <cell r="Y816" t="str">
            <v>Southeast Industrial Area Structure Plan and Supporting Information</v>
          </cell>
        </row>
        <row r="817">
          <cell r="B817">
            <v>1510</v>
          </cell>
          <cell r="C817">
            <v>0</v>
          </cell>
          <cell r="D817">
            <v>0</v>
          </cell>
          <cell r="E817">
            <v>0</v>
          </cell>
          <cell r="F817">
            <v>0</v>
          </cell>
          <cell r="G817">
            <v>0</v>
          </cell>
          <cell r="H817" t="str">
            <v>Calgary</v>
          </cell>
          <cell r="I817" t="str">
            <v>City</v>
          </cell>
          <cell r="J817">
            <v>0</v>
          </cell>
          <cell r="K817">
            <v>0</v>
          </cell>
          <cell r="L817">
            <v>0</v>
          </cell>
          <cell r="M817">
            <v>0</v>
          </cell>
          <cell r="N817">
            <v>0</v>
          </cell>
          <cell r="O817">
            <v>0</v>
          </cell>
          <cell r="P817">
            <v>0</v>
          </cell>
          <cell r="Q817">
            <v>0</v>
          </cell>
          <cell r="R817">
            <v>0</v>
          </cell>
          <cell r="U817">
            <v>40</v>
          </cell>
          <cell r="V817" t="str">
            <v>Southeast Industrial</v>
          </cell>
          <cell r="W817" t="str">
            <v>Approved</v>
          </cell>
          <cell r="X817" t="str">
            <v>Area Structure Plan</v>
          </cell>
          <cell r="Y817" t="str">
            <v>Southeast Industrial Area Structure Plan and Supporting Information</v>
          </cell>
        </row>
        <row r="818">
          <cell r="B818">
            <v>1511</v>
          </cell>
          <cell r="C818">
            <v>0</v>
          </cell>
          <cell r="D818">
            <v>0</v>
          </cell>
          <cell r="E818">
            <v>0</v>
          </cell>
          <cell r="F818">
            <v>0</v>
          </cell>
          <cell r="G818">
            <v>0</v>
          </cell>
          <cell r="H818" t="str">
            <v>Calgary</v>
          </cell>
          <cell r="I818" t="str">
            <v>City</v>
          </cell>
          <cell r="J818">
            <v>0</v>
          </cell>
          <cell r="K818">
            <v>0</v>
          </cell>
          <cell r="L818">
            <v>0</v>
          </cell>
          <cell r="M818">
            <v>0</v>
          </cell>
          <cell r="N818">
            <v>0</v>
          </cell>
          <cell r="O818">
            <v>0</v>
          </cell>
          <cell r="P818">
            <v>0</v>
          </cell>
          <cell r="Q818">
            <v>0</v>
          </cell>
          <cell r="R818">
            <v>0</v>
          </cell>
          <cell r="U818">
            <v>40</v>
          </cell>
          <cell r="V818" t="str">
            <v>Southeast Industrial</v>
          </cell>
          <cell r="W818" t="str">
            <v>Approved</v>
          </cell>
          <cell r="X818" t="str">
            <v>Area Structure Plan</v>
          </cell>
          <cell r="Y818" t="str">
            <v>Southeast Industrial Area Structure Plan and Supporting Information</v>
          </cell>
        </row>
        <row r="819">
          <cell r="B819">
            <v>1512</v>
          </cell>
          <cell r="C819">
            <v>0</v>
          </cell>
          <cell r="D819">
            <v>0</v>
          </cell>
          <cell r="E819">
            <v>0</v>
          </cell>
          <cell r="F819">
            <v>0</v>
          </cell>
          <cell r="G819">
            <v>0</v>
          </cell>
          <cell r="H819" t="str">
            <v>Calgary</v>
          </cell>
          <cell r="I819" t="str">
            <v>City</v>
          </cell>
          <cell r="J819">
            <v>0</v>
          </cell>
          <cell r="K819">
            <v>0</v>
          </cell>
          <cell r="L819">
            <v>0</v>
          </cell>
          <cell r="M819">
            <v>0</v>
          </cell>
          <cell r="N819">
            <v>0</v>
          </cell>
          <cell r="O819">
            <v>0</v>
          </cell>
          <cell r="P819">
            <v>0</v>
          </cell>
          <cell r="Q819">
            <v>0</v>
          </cell>
          <cell r="R819">
            <v>0</v>
          </cell>
          <cell r="U819">
            <v>40</v>
          </cell>
          <cell r="V819" t="str">
            <v>Southeast Industrial</v>
          </cell>
          <cell r="W819" t="str">
            <v>Approved</v>
          </cell>
          <cell r="X819" t="str">
            <v>Area Structure Plan</v>
          </cell>
          <cell r="Y819" t="str">
            <v>Southeast Industrial Area Structure Plan and Supporting Information</v>
          </cell>
        </row>
        <row r="820">
          <cell r="B820">
            <v>1513</v>
          </cell>
          <cell r="C820">
            <v>0</v>
          </cell>
          <cell r="D820">
            <v>0</v>
          </cell>
          <cell r="E820">
            <v>0</v>
          </cell>
          <cell r="F820">
            <v>0</v>
          </cell>
          <cell r="G820">
            <v>0</v>
          </cell>
          <cell r="H820" t="str">
            <v>Calgary</v>
          </cell>
          <cell r="I820" t="str">
            <v>City</v>
          </cell>
          <cell r="J820">
            <v>0</v>
          </cell>
          <cell r="K820">
            <v>0</v>
          </cell>
          <cell r="L820">
            <v>0</v>
          </cell>
          <cell r="M820">
            <v>0</v>
          </cell>
          <cell r="N820">
            <v>0</v>
          </cell>
          <cell r="O820">
            <v>0</v>
          </cell>
          <cell r="P820">
            <v>0</v>
          </cell>
          <cell r="Q820">
            <v>0</v>
          </cell>
          <cell r="R820">
            <v>0</v>
          </cell>
          <cell r="U820">
            <v>40</v>
          </cell>
          <cell r="V820" t="str">
            <v>Southeast Industrial</v>
          </cell>
          <cell r="W820" t="str">
            <v>Approved</v>
          </cell>
          <cell r="X820" t="str">
            <v>Area Structure Plan</v>
          </cell>
          <cell r="Y820" t="str">
            <v>Southeast Industrial Area Structure Plan and Supporting Information</v>
          </cell>
        </row>
        <row r="821">
          <cell r="B821">
            <v>1514</v>
          </cell>
          <cell r="C821">
            <v>0</v>
          </cell>
          <cell r="D821">
            <v>0</v>
          </cell>
          <cell r="E821">
            <v>0</v>
          </cell>
          <cell r="F821">
            <v>0</v>
          </cell>
          <cell r="G821">
            <v>0</v>
          </cell>
          <cell r="H821" t="str">
            <v>Calgary</v>
          </cell>
          <cell r="I821" t="str">
            <v>City</v>
          </cell>
          <cell r="J821">
            <v>0</v>
          </cell>
          <cell r="K821">
            <v>0</v>
          </cell>
          <cell r="L821">
            <v>0</v>
          </cell>
          <cell r="M821">
            <v>0</v>
          </cell>
          <cell r="N821">
            <v>0</v>
          </cell>
          <cell r="O821">
            <v>0</v>
          </cell>
          <cell r="P821">
            <v>0</v>
          </cell>
          <cell r="Q821">
            <v>0</v>
          </cell>
          <cell r="R821">
            <v>0</v>
          </cell>
          <cell r="U821">
            <v>40</v>
          </cell>
          <cell r="V821" t="str">
            <v>Southeast Industrial</v>
          </cell>
          <cell r="W821" t="str">
            <v>Approved</v>
          </cell>
          <cell r="X821" t="str">
            <v>Area Structure Plan</v>
          </cell>
          <cell r="Y821" t="str">
            <v>Southeast Industrial Area Structure Plan and Supporting Information</v>
          </cell>
        </row>
        <row r="822">
          <cell r="B822">
            <v>1515</v>
          </cell>
          <cell r="C822">
            <v>0</v>
          </cell>
          <cell r="D822">
            <v>0</v>
          </cell>
          <cell r="E822">
            <v>0</v>
          </cell>
          <cell r="F822">
            <v>0</v>
          </cell>
          <cell r="G822">
            <v>0</v>
          </cell>
          <cell r="H822" t="str">
            <v>Calgary</v>
          </cell>
          <cell r="I822" t="str">
            <v>City</v>
          </cell>
          <cell r="J822">
            <v>0</v>
          </cell>
          <cell r="K822">
            <v>0</v>
          </cell>
          <cell r="L822">
            <v>0</v>
          </cell>
          <cell r="M822">
            <v>0</v>
          </cell>
          <cell r="N822">
            <v>0</v>
          </cell>
          <cell r="O822">
            <v>0</v>
          </cell>
          <cell r="P822">
            <v>0</v>
          </cell>
          <cell r="Q822">
            <v>0</v>
          </cell>
          <cell r="R822">
            <v>0</v>
          </cell>
          <cell r="U822">
            <v>40</v>
          </cell>
          <cell r="V822" t="str">
            <v>Southeast Industrial</v>
          </cell>
          <cell r="W822" t="str">
            <v>Approved</v>
          </cell>
          <cell r="X822" t="str">
            <v>Area Structure Plan</v>
          </cell>
          <cell r="Y822" t="str">
            <v>Southeast Industrial Area Structure Plan and Supporting Information</v>
          </cell>
        </row>
        <row r="823">
          <cell r="B823">
            <v>1516</v>
          </cell>
          <cell r="C823">
            <v>0</v>
          </cell>
          <cell r="D823">
            <v>0</v>
          </cell>
          <cell r="E823">
            <v>0</v>
          </cell>
          <cell r="F823">
            <v>0</v>
          </cell>
          <cell r="G823">
            <v>0</v>
          </cell>
          <cell r="H823" t="str">
            <v>Calgary</v>
          </cell>
          <cell r="I823" t="str">
            <v>City</v>
          </cell>
          <cell r="J823">
            <v>0</v>
          </cell>
          <cell r="K823">
            <v>0</v>
          </cell>
          <cell r="L823">
            <v>0</v>
          </cell>
          <cell r="M823">
            <v>0</v>
          </cell>
          <cell r="N823">
            <v>0</v>
          </cell>
          <cell r="O823">
            <v>0</v>
          </cell>
          <cell r="P823">
            <v>0</v>
          </cell>
          <cell r="Q823">
            <v>0</v>
          </cell>
          <cell r="R823">
            <v>0</v>
          </cell>
          <cell r="U823">
            <v>40</v>
          </cell>
          <cell r="V823" t="str">
            <v>Southeast Industrial</v>
          </cell>
          <cell r="W823" t="str">
            <v>Approved</v>
          </cell>
          <cell r="X823" t="str">
            <v>Area Structure Plan</v>
          </cell>
          <cell r="Y823" t="str">
            <v>Southeast Industrial Area Structure Plan and Supporting Information</v>
          </cell>
        </row>
        <row r="824">
          <cell r="B824">
            <v>1517</v>
          </cell>
          <cell r="C824">
            <v>0</v>
          </cell>
          <cell r="D824">
            <v>0</v>
          </cell>
          <cell r="E824">
            <v>0</v>
          </cell>
          <cell r="F824">
            <v>0</v>
          </cell>
          <cell r="G824">
            <v>0</v>
          </cell>
          <cell r="H824" t="str">
            <v>Calgary</v>
          </cell>
          <cell r="I824" t="str">
            <v>City</v>
          </cell>
          <cell r="J824">
            <v>0</v>
          </cell>
          <cell r="K824">
            <v>8.0501068904699995E-41</v>
          </cell>
          <cell r="L824">
            <v>1.5128911614500001E-40</v>
          </cell>
          <cell r="M824">
            <v>2.3661839690899999E-40</v>
          </cell>
          <cell r="N824">
            <v>3.43681202364E-40</v>
          </cell>
          <cell r="O824">
            <v>1.5329169875399999E-32</v>
          </cell>
          <cell r="P824">
            <v>2.1741769226799998E-18</v>
          </cell>
          <cell r="Q824">
            <v>2.7769066648299999E-8</v>
          </cell>
          <cell r="R824">
            <v>7.96028391829</v>
          </cell>
          <cell r="U824">
            <v>40</v>
          </cell>
          <cell r="V824" t="str">
            <v>Southeast Industrial</v>
          </cell>
          <cell r="W824" t="str">
            <v>Approved</v>
          </cell>
          <cell r="X824" t="str">
            <v>Area Structure Plan</v>
          </cell>
          <cell r="Y824" t="str">
            <v>Southeast Industrial Area Structure Plan and Supporting Information</v>
          </cell>
        </row>
        <row r="825">
          <cell r="B825">
            <v>1518</v>
          </cell>
          <cell r="C825">
            <v>0</v>
          </cell>
          <cell r="D825">
            <v>0</v>
          </cell>
          <cell r="E825">
            <v>0</v>
          </cell>
          <cell r="F825">
            <v>0</v>
          </cell>
          <cell r="G825">
            <v>0</v>
          </cell>
          <cell r="H825" t="str">
            <v>Calgary</v>
          </cell>
          <cell r="I825" t="str">
            <v>City</v>
          </cell>
          <cell r="J825">
            <v>0</v>
          </cell>
          <cell r="K825">
            <v>0</v>
          </cell>
          <cell r="L825">
            <v>0</v>
          </cell>
          <cell r="M825">
            <v>0</v>
          </cell>
          <cell r="N825">
            <v>0</v>
          </cell>
          <cell r="O825">
            <v>0</v>
          </cell>
          <cell r="P825">
            <v>0</v>
          </cell>
          <cell r="Q825">
            <v>0</v>
          </cell>
          <cell r="R825">
            <v>0</v>
          </cell>
          <cell r="U825">
            <v>40</v>
          </cell>
          <cell r="V825" t="str">
            <v>Southeast Industrial</v>
          </cell>
          <cell r="W825" t="str">
            <v>Approved</v>
          </cell>
          <cell r="X825" t="str">
            <v>Area Structure Plan</v>
          </cell>
          <cell r="Y825" t="str">
            <v>Southeast Industrial Area Structure Plan and Supporting Information</v>
          </cell>
        </row>
        <row r="826">
          <cell r="B826">
            <v>1519</v>
          </cell>
          <cell r="C826">
            <v>0</v>
          </cell>
          <cell r="D826">
            <v>0</v>
          </cell>
          <cell r="E826">
            <v>0</v>
          </cell>
          <cell r="F826">
            <v>0</v>
          </cell>
          <cell r="G826">
            <v>0</v>
          </cell>
          <cell r="H826" t="str">
            <v>Calgary</v>
          </cell>
          <cell r="I826" t="str">
            <v>City</v>
          </cell>
          <cell r="J826">
            <v>0</v>
          </cell>
          <cell r="K826">
            <v>0</v>
          </cell>
          <cell r="L826">
            <v>0</v>
          </cell>
          <cell r="M826">
            <v>0</v>
          </cell>
          <cell r="N826">
            <v>0</v>
          </cell>
          <cell r="O826">
            <v>0</v>
          </cell>
          <cell r="P826">
            <v>0</v>
          </cell>
          <cell r="Q826">
            <v>0</v>
          </cell>
          <cell r="R826">
            <v>0</v>
          </cell>
          <cell r="U826">
            <v>40</v>
          </cell>
          <cell r="V826" t="str">
            <v>Southeast Industrial</v>
          </cell>
          <cell r="W826" t="str">
            <v>Approved</v>
          </cell>
          <cell r="X826" t="str">
            <v>Area Structure Plan</v>
          </cell>
          <cell r="Y826" t="str">
            <v>Southeast Industrial Area Structure Plan and Supporting Information</v>
          </cell>
        </row>
        <row r="827">
          <cell r="B827">
            <v>1520</v>
          </cell>
          <cell r="C827">
            <v>0</v>
          </cell>
          <cell r="D827">
            <v>0</v>
          </cell>
          <cell r="E827">
            <v>0</v>
          </cell>
          <cell r="F827">
            <v>0</v>
          </cell>
          <cell r="G827">
            <v>0</v>
          </cell>
          <cell r="H827" t="str">
            <v>Calgary</v>
          </cell>
          <cell r="I827" t="str">
            <v>City</v>
          </cell>
          <cell r="J827">
            <v>0</v>
          </cell>
          <cell r="K827">
            <v>0</v>
          </cell>
          <cell r="L827">
            <v>0</v>
          </cell>
          <cell r="M827">
            <v>0</v>
          </cell>
          <cell r="N827">
            <v>0</v>
          </cell>
          <cell r="O827">
            <v>0</v>
          </cell>
          <cell r="P827">
            <v>0</v>
          </cell>
          <cell r="Q827">
            <v>0</v>
          </cell>
          <cell r="R827">
            <v>0</v>
          </cell>
          <cell r="U827">
            <v>40</v>
          </cell>
          <cell r="V827" t="str">
            <v>Southeast Industrial</v>
          </cell>
          <cell r="W827" t="str">
            <v>Approved</v>
          </cell>
          <cell r="X827" t="str">
            <v>Area Structure Plan</v>
          </cell>
          <cell r="Y827" t="str">
            <v>Southeast Industrial Area Structure Plan and Supporting Information</v>
          </cell>
        </row>
        <row r="828">
          <cell r="B828">
            <v>1521</v>
          </cell>
          <cell r="C828">
            <v>0</v>
          </cell>
          <cell r="D828">
            <v>0</v>
          </cell>
          <cell r="E828">
            <v>0</v>
          </cell>
          <cell r="F828">
            <v>0</v>
          </cell>
          <cell r="G828">
            <v>0</v>
          </cell>
          <cell r="H828" t="str">
            <v>Calgary</v>
          </cell>
          <cell r="I828" t="str">
            <v>City</v>
          </cell>
          <cell r="J828">
            <v>0</v>
          </cell>
          <cell r="K828">
            <v>0</v>
          </cell>
          <cell r="L828">
            <v>0</v>
          </cell>
          <cell r="M828">
            <v>0</v>
          </cell>
          <cell r="N828">
            <v>0</v>
          </cell>
          <cell r="O828">
            <v>0</v>
          </cell>
          <cell r="P828">
            <v>0</v>
          </cell>
          <cell r="Q828">
            <v>0</v>
          </cell>
          <cell r="R828">
            <v>0</v>
          </cell>
          <cell r="U828">
            <v>40</v>
          </cell>
          <cell r="V828" t="str">
            <v>Southeast Industrial</v>
          </cell>
          <cell r="W828" t="str">
            <v>Approved</v>
          </cell>
          <cell r="X828" t="str">
            <v>Area Structure Plan</v>
          </cell>
          <cell r="Y828" t="str">
            <v>Southeast Industrial Area Structure Plan and Supporting Information</v>
          </cell>
        </row>
        <row r="829">
          <cell r="B829">
            <v>1522</v>
          </cell>
          <cell r="C829">
            <v>0</v>
          </cell>
          <cell r="D829">
            <v>0</v>
          </cell>
          <cell r="E829">
            <v>0</v>
          </cell>
          <cell r="F829">
            <v>0</v>
          </cell>
          <cell r="G829">
            <v>0</v>
          </cell>
          <cell r="H829" t="str">
            <v>Calgary</v>
          </cell>
          <cell r="I829" t="str">
            <v>City</v>
          </cell>
          <cell r="J829">
            <v>0</v>
          </cell>
          <cell r="K829">
            <v>0</v>
          </cell>
          <cell r="L829">
            <v>0</v>
          </cell>
          <cell r="M829">
            <v>0</v>
          </cell>
          <cell r="N829">
            <v>0</v>
          </cell>
          <cell r="O829">
            <v>0</v>
          </cell>
          <cell r="P829">
            <v>0</v>
          </cell>
          <cell r="Q829">
            <v>0</v>
          </cell>
          <cell r="R829">
            <v>0</v>
          </cell>
          <cell r="U829">
            <v>40</v>
          </cell>
          <cell r="V829" t="str">
            <v>Southeast Industrial</v>
          </cell>
          <cell r="W829" t="str">
            <v>Approved</v>
          </cell>
          <cell r="X829" t="str">
            <v>Area Structure Plan</v>
          </cell>
          <cell r="Y829" t="str">
            <v>Southeast Industrial Area Structure Plan and Supporting Information</v>
          </cell>
        </row>
        <row r="830">
          <cell r="B830">
            <v>1523</v>
          </cell>
          <cell r="C830">
            <v>0</v>
          </cell>
          <cell r="D830">
            <v>0</v>
          </cell>
          <cell r="E830">
            <v>0</v>
          </cell>
          <cell r="F830">
            <v>0</v>
          </cell>
          <cell r="G830">
            <v>0</v>
          </cell>
          <cell r="H830" t="str">
            <v>Calgary</v>
          </cell>
          <cell r="I830" t="str">
            <v>City</v>
          </cell>
          <cell r="J830">
            <v>0</v>
          </cell>
          <cell r="K830">
            <v>1.04946845924E-38</v>
          </cell>
          <cell r="L830">
            <v>1.9361744837699999E-38</v>
          </cell>
          <cell r="M830">
            <v>2.9846047762000001E-38</v>
          </cell>
          <cell r="N830">
            <v>4.2851209681399999E-38</v>
          </cell>
          <cell r="O830">
            <v>1.99713564804E-30</v>
          </cell>
          <cell r="P830">
            <v>2.8950001749800001E-16</v>
          </cell>
          <cell r="Q830">
            <v>3.6836665559900001E-6</v>
          </cell>
          <cell r="R830">
            <v>1038.51803991</v>
          </cell>
          <cell r="U830">
            <v>40</v>
          </cell>
          <cell r="V830" t="str">
            <v>Southeast Industrial</v>
          </cell>
          <cell r="W830" t="str">
            <v>Approved</v>
          </cell>
          <cell r="X830" t="str">
            <v>Area Structure Plan</v>
          </cell>
          <cell r="Y830" t="str">
            <v>Southeast Industrial Area Structure Plan and Supporting Information</v>
          </cell>
        </row>
        <row r="831">
          <cell r="B831">
            <v>1524</v>
          </cell>
          <cell r="C831">
            <v>0</v>
          </cell>
          <cell r="D831">
            <v>0</v>
          </cell>
          <cell r="E831">
            <v>0</v>
          </cell>
          <cell r="F831">
            <v>0</v>
          </cell>
          <cell r="G831">
            <v>0</v>
          </cell>
          <cell r="H831" t="str">
            <v>Calgary</v>
          </cell>
          <cell r="I831" t="str">
            <v>City</v>
          </cell>
          <cell r="J831">
            <v>0</v>
          </cell>
          <cell r="K831">
            <v>0</v>
          </cell>
          <cell r="L831">
            <v>0</v>
          </cell>
          <cell r="M831">
            <v>0</v>
          </cell>
          <cell r="N831">
            <v>0</v>
          </cell>
          <cell r="O831">
            <v>0</v>
          </cell>
          <cell r="P831">
            <v>0</v>
          </cell>
          <cell r="Q831">
            <v>0</v>
          </cell>
          <cell r="R831">
            <v>0</v>
          </cell>
          <cell r="U831">
            <v>40</v>
          </cell>
          <cell r="V831" t="str">
            <v>Southeast Industrial</v>
          </cell>
          <cell r="W831" t="str">
            <v>Approved</v>
          </cell>
          <cell r="X831" t="str">
            <v>Area Structure Plan</v>
          </cell>
          <cell r="Y831" t="str">
            <v>Southeast Industrial Area Structure Plan and Supporting Information</v>
          </cell>
        </row>
        <row r="832">
          <cell r="B832">
            <v>1525</v>
          </cell>
          <cell r="C832">
            <v>0</v>
          </cell>
          <cell r="D832">
            <v>0</v>
          </cell>
          <cell r="E832">
            <v>0</v>
          </cell>
          <cell r="F832">
            <v>0</v>
          </cell>
          <cell r="G832">
            <v>0</v>
          </cell>
          <cell r="H832" t="str">
            <v>Calgary</v>
          </cell>
          <cell r="I832" t="str">
            <v>City</v>
          </cell>
          <cell r="J832">
            <v>0</v>
          </cell>
          <cell r="K832">
            <v>0</v>
          </cell>
          <cell r="L832">
            <v>0</v>
          </cell>
          <cell r="M832">
            <v>0</v>
          </cell>
          <cell r="N832">
            <v>0</v>
          </cell>
          <cell r="O832">
            <v>0</v>
          </cell>
          <cell r="P832">
            <v>0</v>
          </cell>
          <cell r="Q832">
            <v>0</v>
          </cell>
          <cell r="R832">
            <v>0</v>
          </cell>
          <cell r="U832">
            <v>40</v>
          </cell>
          <cell r="V832" t="str">
            <v>Southeast Industrial</v>
          </cell>
          <cell r="W832" t="str">
            <v>Approved</v>
          </cell>
          <cell r="X832" t="str">
            <v>Area Structure Plan</v>
          </cell>
          <cell r="Y832" t="str">
            <v>Southeast Industrial Area Structure Plan and Supporting Information</v>
          </cell>
        </row>
        <row r="833">
          <cell r="B833">
            <v>1526</v>
          </cell>
          <cell r="C833">
            <v>0</v>
          </cell>
          <cell r="D833">
            <v>0</v>
          </cell>
          <cell r="E833">
            <v>0</v>
          </cell>
          <cell r="F833">
            <v>0</v>
          </cell>
          <cell r="G833">
            <v>0</v>
          </cell>
          <cell r="H833" t="str">
            <v>Calgary</v>
          </cell>
          <cell r="I833" t="str">
            <v>City</v>
          </cell>
          <cell r="J833">
            <v>0</v>
          </cell>
          <cell r="K833">
            <v>0</v>
          </cell>
          <cell r="L833">
            <v>0</v>
          </cell>
          <cell r="M833">
            <v>0</v>
          </cell>
          <cell r="N833">
            <v>0</v>
          </cell>
          <cell r="O833">
            <v>0</v>
          </cell>
          <cell r="P833">
            <v>0</v>
          </cell>
          <cell r="Q833">
            <v>0</v>
          </cell>
          <cell r="R833">
            <v>0</v>
          </cell>
          <cell r="U833">
            <v>40</v>
          </cell>
          <cell r="V833" t="str">
            <v>Southeast Industrial</v>
          </cell>
          <cell r="W833" t="str">
            <v>Approved</v>
          </cell>
          <cell r="X833" t="str">
            <v>Area Structure Plan</v>
          </cell>
          <cell r="Y833" t="str">
            <v>Southeast Industrial Area Structure Plan and Supporting Information</v>
          </cell>
        </row>
        <row r="834">
          <cell r="B834">
            <v>1527</v>
          </cell>
          <cell r="C834">
            <v>0</v>
          </cell>
          <cell r="D834">
            <v>0</v>
          </cell>
          <cell r="E834">
            <v>0</v>
          </cell>
          <cell r="F834">
            <v>0</v>
          </cell>
          <cell r="G834">
            <v>0</v>
          </cell>
          <cell r="H834" t="str">
            <v>Calgary</v>
          </cell>
          <cell r="I834" t="str">
            <v>City</v>
          </cell>
          <cell r="J834">
            <v>0</v>
          </cell>
          <cell r="K834">
            <v>0</v>
          </cell>
          <cell r="L834">
            <v>0</v>
          </cell>
          <cell r="M834">
            <v>0</v>
          </cell>
          <cell r="N834">
            <v>0</v>
          </cell>
          <cell r="O834">
            <v>0</v>
          </cell>
          <cell r="P834">
            <v>0</v>
          </cell>
          <cell r="Q834">
            <v>0</v>
          </cell>
          <cell r="R834">
            <v>0</v>
          </cell>
          <cell r="U834">
            <v>40</v>
          </cell>
          <cell r="V834" t="str">
            <v>Southeast Industrial</v>
          </cell>
          <cell r="W834" t="str">
            <v>Approved</v>
          </cell>
          <cell r="X834" t="str">
            <v>Area Structure Plan</v>
          </cell>
          <cell r="Y834" t="str">
            <v>Southeast Industrial Area Structure Plan and Supporting Information</v>
          </cell>
        </row>
        <row r="835">
          <cell r="B835">
            <v>1528</v>
          </cell>
          <cell r="C835">
            <v>0</v>
          </cell>
          <cell r="D835">
            <v>0</v>
          </cell>
          <cell r="E835">
            <v>0</v>
          </cell>
          <cell r="F835">
            <v>0</v>
          </cell>
          <cell r="G835">
            <v>0</v>
          </cell>
          <cell r="H835" t="str">
            <v>Calgary</v>
          </cell>
          <cell r="I835" t="str">
            <v>City</v>
          </cell>
          <cell r="J835">
            <v>0</v>
          </cell>
          <cell r="K835">
            <v>3.2881590452599997E-39</v>
          </cell>
          <cell r="L835">
            <v>6.1795785133100001E-39</v>
          </cell>
          <cell r="M835">
            <v>9.6649514429599999E-39</v>
          </cell>
          <cell r="N835">
            <v>1.4038055265800001E-38</v>
          </cell>
          <cell r="O835">
            <v>6.2613763106399996E-31</v>
          </cell>
          <cell r="P835">
            <v>8.8806765072700002E-17</v>
          </cell>
          <cell r="Q835">
            <v>1.13425956848E-6</v>
          </cell>
          <cell r="R835">
            <v>325.14698158599998</v>
          </cell>
          <cell r="U835">
            <v>40</v>
          </cell>
          <cell r="V835" t="str">
            <v>Southeast Industrial</v>
          </cell>
          <cell r="W835" t="str">
            <v>Approved</v>
          </cell>
          <cell r="X835" t="str">
            <v>Area Structure Plan</v>
          </cell>
          <cell r="Y835" t="str">
            <v>Southeast Industrial Area Structure Plan and Supporting Information</v>
          </cell>
        </row>
        <row r="836">
          <cell r="B836">
            <v>1529</v>
          </cell>
          <cell r="C836" t="str">
            <v>Outside_levy_boundary</v>
          </cell>
          <cell r="D836">
            <v>0</v>
          </cell>
          <cell r="E836">
            <v>0</v>
          </cell>
          <cell r="F836">
            <v>0</v>
          </cell>
          <cell r="G836">
            <v>0</v>
          </cell>
          <cell r="H836" t="str">
            <v>Calgary</v>
          </cell>
          <cell r="I836" t="str">
            <v>City</v>
          </cell>
          <cell r="J836">
            <v>0</v>
          </cell>
          <cell r="K836">
            <v>1.36851817138E-39</v>
          </cell>
          <cell r="L836">
            <v>2.5719149744700001E-39</v>
          </cell>
          <cell r="M836">
            <v>4.0225127474499998E-39</v>
          </cell>
          <cell r="N836">
            <v>5.8425804401799999E-39</v>
          </cell>
          <cell r="O836">
            <v>2.6059588788199999E-31</v>
          </cell>
          <cell r="P836">
            <v>3.6961007685599999E-17</v>
          </cell>
          <cell r="Q836">
            <v>4.7207413302099999E-7</v>
          </cell>
          <cell r="R836">
            <v>135.32482661099999</v>
          </cell>
          <cell r="U836">
            <v>40</v>
          </cell>
          <cell r="V836" t="str">
            <v>Southeast Industrial</v>
          </cell>
          <cell r="W836" t="str">
            <v>Approved</v>
          </cell>
          <cell r="X836" t="str">
            <v>Area Structure Plan</v>
          </cell>
          <cell r="Y836" t="str">
            <v>Southeast Industrial Area Structure Plan and Supporting Information</v>
          </cell>
        </row>
        <row r="837">
          <cell r="B837">
            <v>1530</v>
          </cell>
          <cell r="C837" t="str">
            <v>Outside_levy_boundary</v>
          </cell>
          <cell r="D837">
            <v>0</v>
          </cell>
          <cell r="E837">
            <v>0</v>
          </cell>
          <cell r="F837">
            <v>0</v>
          </cell>
          <cell r="G837">
            <v>0</v>
          </cell>
          <cell r="H837" t="str">
            <v>Calgary</v>
          </cell>
          <cell r="I837" t="str">
            <v>City</v>
          </cell>
          <cell r="J837">
            <v>0</v>
          </cell>
          <cell r="K837">
            <v>0</v>
          </cell>
          <cell r="L837">
            <v>0</v>
          </cell>
          <cell r="M837">
            <v>0</v>
          </cell>
          <cell r="N837">
            <v>0</v>
          </cell>
          <cell r="O837">
            <v>0</v>
          </cell>
          <cell r="P837">
            <v>0</v>
          </cell>
          <cell r="Q837">
            <v>0</v>
          </cell>
          <cell r="R837">
            <v>0</v>
          </cell>
          <cell r="U837">
            <v>40</v>
          </cell>
          <cell r="V837" t="str">
            <v>Southeast Industrial</v>
          </cell>
          <cell r="W837" t="str">
            <v>Approved</v>
          </cell>
          <cell r="X837" t="str">
            <v>Area Structure Plan</v>
          </cell>
          <cell r="Y837" t="str">
            <v>Southeast Industrial Area Structure Plan and Supporting Information</v>
          </cell>
        </row>
        <row r="838">
          <cell r="B838">
            <v>1531</v>
          </cell>
          <cell r="C838" t="str">
            <v>Outside_levy_boundary</v>
          </cell>
          <cell r="D838">
            <v>0</v>
          </cell>
          <cell r="E838">
            <v>0</v>
          </cell>
          <cell r="F838">
            <v>0</v>
          </cell>
          <cell r="G838">
            <v>0</v>
          </cell>
          <cell r="H838" t="str">
            <v>Calgary</v>
          </cell>
          <cell r="I838" t="str">
            <v>City</v>
          </cell>
          <cell r="J838">
            <v>0</v>
          </cell>
          <cell r="K838">
            <v>0</v>
          </cell>
          <cell r="L838">
            <v>0</v>
          </cell>
          <cell r="M838">
            <v>0</v>
          </cell>
          <cell r="N838">
            <v>0</v>
          </cell>
          <cell r="O838">
            <v>0</v>
          </cell>
          <cell r="P838">
            <v>0</v>
          </cell>
          <cell r="Q838">
            <v>0</v>
          </cell>
          <cell r="R838">
            <v>0</v>
          </cell>
          <cell r="U838">
            <v>40</v>
          </cell>
          <cell r="V838" t="str">
            <v>Southeast Industrial</v>
          </cell>
          <cell r="W838" t="str">
            <v>Approved</v>
          </cell>
          <cell r="X838" t="str">
            <v>Area Structure Plan</v>
          </cell>
          <cell r="Y838" t="str">
            <v>Southeast Industrial Area Structure Plan and Supporting Information</v>
          </cell>
        </row>
        <row r="839">
          <cell r="B839">
            <v>1532</v>
          </cell>
          <cell r="C839" t="str">
            <v>Outside_levy_boundary</v>
          </cell>
          <cell r="D839">
            <v>0</v>
          </cell>
          <cell r="E839">
            <v>0</v>
          </cell>
          <cell r="F839">
            <v>0</v>
          </cell>
          <cell r="G839">
            <v>0</v>
          </cell>
          <cell r="H839" t="str">
            <v>Calgary</v>
          </cell>
          <cell r="I839" t="str">
            <v>City</v>
          </cell>
          <cell r="J839">
            <v>0</v>
          </cell>
          <cell r="K839">
            <v>1.7400615663199999E-39</v>
          </cell>
          <cell r="L839">
            <v>3.2701724336E-39</v>
          </cell>
          <cell r="M839">
            <v>5.1145976562599999E-39</v>
          </cell>
          <cell r="N839">
            <v>7.4288013741699996E-39</v>
          </cell>
          <cell r="O839">
            <v>3.31345902691E-31</v>
          </cell>
          <cell r="P839">
            <v>4.6995670405699999E-17</v>
          </cell>
          <cell r="Q839">
            <v>6.0023905601300005E-7</v>
          </cell>
          <cell r="R839">
            <v>172.06459854100001</v>
          </cell>
          <cell r="U839">
            <v>40</v>
          </cell>
          <cell r="V839" t="str">
            <v>Southeast Industrial</v>
          </cell>
          <cell r="W839" t="str">
            <v>Approved</v>
          </cell>
          <cell r="X839" t="str">
            <v>Area Structure Plan</v>
          </cell>
          <cell r="Y839" t="str">
            <v>Southeast Industrial Area Structure Plan and Supporting Information</v>
          </cell>
        </row>
        <row r="840">
          <cell r="B840">
            <v>1535</v>
          </cell>
          <cell r="C840">
            <v>0</v>
          </cell>
          <cell r="D840">
            <v>0</v>
          </cell>
          <cell r="E840">
            <v>0</v>
          </cell>
          <cell r="F840">
            <v>0</v>
          </cell>
          <cell r="G840">
            <v>0</v>
          </cell>
          <cell r="H840" t="str">
            <v>Calgary</v>
          </cell>
          <cell r="I840" t="str">
            <v>City</v>
          </cell>
          <cell r="J840">
            <v>0</v>
          </cell>
          <cell r="K840">
            <v>7.3480980508099996E-39</v>
          </cell>
          <cell r="L840">
            <v>1.35565769747E-38</v>
          </cell>
          <cell r="M840">
            <v>2.0897406058599999E-38</v>
          </cell>
          <cell r="N840">
            <v>3.0003273329800002E-38</v>
          </cell>
          <cell r="O840">
            <v>1.39834107766E-30</v>
          </cell>
          <cell r="P840">
            <v>2.02700185562E-16</v>
          </cell>
          <cell r="Q840">
            <v>2.5792050062700002E-6</v>
          </cell>
          <cell r="R840">
            <v>727.14261373500005</v>
          </cell>
          <cell r="U840">
            <v>40</v>
          </cell>
          <cell r="V840" t="str">
            <v>Southeast Industrial</v>
          </cell>
          <cell r="W840" t="str">
            <v>Approved</v>
          </cell>
          <cell r="X840" t="str">
            <v>Area Structure Plan</v>
          </cell>
          <cell r="Y840" t="str">
            <v>Southeast Industrial Area Structure Plan and Supporting Information</v>
          </cell>
        </row>
        <row r="841">
          <cell r="B841">
            <v>1536</v>
          </cell>
          <cell r="C841" t="str">
            <v>Outside_levy_boundary</v>
          </cell>
          <cell r="D841">
            <v>0</v>
          </cell>
          <cell r="E841">
            <v>0</v>
          </cell>
          <cell r="F841">
            <v>0</v>
          </cell>
          <cell r="G841">
            <v>0</v>
          </cell>
          <cell r="H841" t="str">
            <v>Calgary</v>
          </cell>
          <cell r="I841" t="str">
            <v>City</v>
          </cell>
          <cell r="J841">
            <v>0</v>
          </cell>
          <cell r="K841">
            <v>0</v>
          </cell>
          <cell r="L841">
            <v>0</v>
          </cell>
          <cell r="M841">
            <v>0</v>
          </cell>
          <cell r="N841">
            <v>0</v>
          </cell>
          <cell r="O841">
            <v>0</v>
          </cell>
          <cell r="P841">
            <v>0</v>
          </cell>
          <cell r="Q841">
            <v>0</v>
          </cell>
          <cell r="R841">
            <v>0</v>
          </cell>
          <cell r="U841">
            <v>40</v>
          </cell>
          <cell r="V841" t="str">
            <v>Southeast Industrial</v>
          </cell>
          <cell r="W841" t="str">
            <v>Approved</v>
          </cell>
          <cell r="X841" t="str">
            <v>Area Structure Plan</v>
          </cell>
          <cell r="Y841" t="str">
            <v>Southeast Industrial Area Structure Plan and Supporting Information</v>
          </cell>
        </row>
        <row r="842">
          <cell r="B842">
            <v>1537</v>
          </cell>
          <cell r="C842" t="str">
            <v>Outside_levy_boundary</v>
          </cell>
          <cell r="D842">
            <v>0</v>
          </cell>
          <cell r="E842">
            <v>0</v>
          </cell>
          <cell r="F842">
            <v>0</v>
          </cell>
          <cell r="G842">
            <v>0</v>
          </cell>
          <cell r="H842" t="str">
            <v>Calgary</v>
          </cell>
          <cell r="I842" t="str">
            <v>City</v>
          </cell>
          <cell r="J842">
            <v>0</v>
          </cell>
          <cell r="K842">
            <v>0</v>
          </cell>
          <cell r="L842">
            <v>0</v>
          </cell>
          <cell r="M842">
            <v>0</v>
          </cell>
          <cell r="N842">
            <v>0</v>
          </cell>
          <cell r="O842">
            <v>0</v>
          </cell>
          <cell r="P842">
            <v>0</v>
          </cell>
          <cell r="Q842">
            <v>0</v>
          </cell>
          <cell r="R842">
            <v>0</v>
          </cell>
          <cell r="U842">
            <v>40</v>
          </cell>
          <cell r="V842" t="str">
            <v>Southeast Industrial</v>
          </cell>
          <cell r="W842" t="str">
            <v>Approved</v>
          </cell>
          <cell r="X842" t="str">
            <v>Area Structure Plan</v>
          </cell>
          <cell r="Y842" t="str">
            <v>Southeast Industrial Area Structure Plan and Supporting Information</v>
          </cell>
        </row>
        <row r="843">
          <cell r="B843">
            <v>1540</v>
          </cell>
          <cell r="C843" t="str">
            <v>Outside_levy_boundary</v>
          </cell>
          <cell r="D843">
            <v>0</v>
          </cell>
          <cell r="E843">
            <v>0</v>
          </cell>
          <cell r="F843">
            <v>0</v>
          </cell>
          <cell r="G843">
            <v>0</v>
          </cell>
          <cell r="H843" t="str">
            <v>Calgary</v>
          </cell>
          <cell r="I843" t="str">
            <v>City</v>
          </cell>
          <cell r="J843">
            <v>0</v>
          </cell>
          <cell r="K843">
            <v>0</v>
          </cell>
          <cell r="L843">
            <v>0</v>
          </cell>
          <cell r="M843">
            <v>0</v>
          </cell>
          <cell r="N843">
            <v>0</v>
          </cell>
          <cell r="O843">
            <v>0</v>
          </cell>
          <cell r="P843">
            <v>0</v>
          </cell>
          <cell r="Q843">
            <v>0</v>
          </cell>
          <cell r="R843">
            <v>0</v>
          </cell>
          <cell r="U843">
            <v>40</v>
          </cell>
          <cell r="V843" t="str">
            <v>Southeast Industrial</v>
          </cell>
          <cell r="W843" t="str">
            <v>Approved</v>
          </cell>
          <cell r="X843" t="str">
            <v>Area Structure Plan</v>
          </cell>
          <cell r="Y843" t="str">
            <v>Southeast Industrial Area Structure Plan and Supporting Information</v>
          </cell>
        </row>
        <row r="844">
          <cell r="B844">
            <v>1541</v>
          </cell>
          <cell r="C844" t="str">
            <v>Outside_levy_boundary</v>
          </cell>
          <cell r="D844">
            <v>0</v>
          </cell>
          <cell r="E844">
            <v>0</v>
          </cell>
          <cell r="F844">
            <v>0</v>
          </cell>
          <cell r="G844">
            <v>0</v>
          </cell>
          <cell r="H844" t="str">
            <v>Calgary</v>
          </cell>
          <cell r="I844" t="str">
            <v>City</v>
          </cell>
          <cell r="J844">
            <v>0</v>
          </cell>
          <cell r="K844">
            <v>0</v>
          </cell>
          <cell r="L844">
            <v>0</v>
          </cell>
          <cell r="M844">
            <v>0</v>
          </cell>
          <cell r="N844">
            <v>0</v>
          </cell>
          <cell r="O844">
            <v>0</v>
          </cell>
          <cell r="P844">
            <v>0</v>
          </cell>
          <cell r="Q844">
            <v>0</v>
          </cell>
          <cell r="R844">
            <v>0</v>
          </cell>
          <cell r="U844">
            <v>40</v>
          </cell>
          <cell r="V844" t="str">
            <v>Southeast Industrial</v>
          </cell>
          <cell r="W844" t="str">
            <v>Approved</v>
          </cell>
          <cell r="X844" t="str">
            <v>Area Structure Plan</v>
          </cell>
          <cell r="Y844" t="str">
            <v>Southeast Industrial Area Structure Plan and Supporting Information</v>
          </cell>
        </row>
        <row r="845">
          <cell r="B845">
            <v>1549</v>
          </cell>
          <cell r="C845">
            <v>0</v>
          </cell>
          <cell r="D845">
            <v>0</v>
          </cell>
          <cell r="E845">
            <v>0</v>
          </cell>
          <cell r="F845">
            <v>0</v>
          </cell>
          <cell r="G845">
            <v>0</v>
          </cell>
          <cell r="H845" t="str">
            <v>Calgary</v>
          </cell>
          <cell r="I845" t="str">
            <v>City</v>
          </cell>
          <cell r="J845">
            <v>0</v>
          </cell>
          <cell r="K845">
            <v>0</v>
          </cell>
          <cell r="L845">
            <v>0</v>
          </cell>
          <cell r="M845">
            <v>0</v>
          </cell>
          <cell r="N845">
            <v>0</v>
          </cell>
          <cell r="O845">
            <v>0</v>
          </cell>
          <cell r="P845">
            <v>0</v>
          </cell>
          <cell r="Q845">
            <v>0</v>
          </cell>
          <cell r="R845">
            <v>0</v>
          </cell>
          <cell r="U845">
            <v>40</v>
          </cell>
          <cell r="V845" t="str">
            <v>Southeast Industrial</v>
          </cell>
          <cell r="W845" t="str">
            <v>Approved</v>
          </cell>
          <cell r="X845" t="str">
            <v>Area Structure Plan</v>
          </cell>
          <cell r="Y845" t="str">
            <v>Southeast Industrial Area Structure Plan and Supporting Information</v>
          </cell>
        </row>
        <row r="846">
          <cell r="B846">
            <v>1550</v>
          </cell>
          <cell r="C846">
            <v>0</v>
          </cell>
          <cell r="D846">
            <v>0</v>
          </cell>
          <cell r="E846">
            <v>0</v>
          </cell>
          <cell r="F846">
            <v>0</v>
          </cell>
          <cell r="G846">
            <v>0</v>
          </cell>
          <cell r="H846" t="str">
            <v>Calgary</v>
          </cell>
          <cell r="I846" t="str">
            <v>City</v>
          </cell>
          <cell r="J846">
            <v>0</v>
          </cell>
          <cell r="K846">
            <v>0</v>
          </cell>
          <cell r="L846">
            <v>0</v>
          </cell>
          <cell r="M846">
            <v>0</v>
          </cell>
          <cell r="N846">
            <v>0</v>
          </cell>
          <cell r="O846">
            <v>0</v>
          </cell>
          <cell r="P846">
            <v>0</v>
          </cell>
          <cell r="Q846">
            <v>0</v>
          </cell>
          <cell r="R846">
            <v>0</v>
          </cell>
          <cell r="U846">
            <v>40</v>
          </cell>
          <cell r="V846" t="str">
            <v>Southeast Industrial</v>
          </cell>
          <cell r="W846" t="str">
            <v>Approved</v>
          </cell>
          <cell r="X846" t="str">
            <v>Area Structure Plan</v>
          </cell>
          <cell r="Y846" t="str">
            <v>Southeast Industrial Area Structure Plan and Supporting Information</v>
          </cell>
        </row>
        <row r="847">
          <cell r="B847">
            <v>1556</v>
          </cell>
          <cell r="C847">
            <v>0</v>
          </cell>
          <cell r="D847">
            <v>0</v>
          </cell>
          <cell r="E847">
            <v>0</v>
          </cell>
          <cell r="F847">
            <v>0</v>
          </cell>
          <cell r="G847">
            <v>0</v>
          </cell>
          <cell r="H847" t="str">
            <v>Calgary</v>
          </cell>
          <cell r="I847" t="str">
            <v>City</v>
          </cell>
          <cell r="J847">
            <v>0</v>
          </cell>
          <cell r="K847">
            <v>4.7532251417799998E-39</v>
          </cell>
          <cell r="L847">
            <v>8.76927091434E-39</v>
          </cell>
          <cell r="M847">
            <v>1.35177940181E-38</v>
          </cell>
          <cell r="N847">
            <v>1.94080579955E-38</v>
          </cell>
          <cell r="O847">
            <v>9.0453746277499995E-31</v>
          </cell>
          <cell r="P847">
            <v>1.31119591981E-16</v>
          </cell>
          <cell r="Q847">
            <v>1.66839663772E-6</v>
          </cell>
          <cell r="R847">
            <v>470.362878851</v>
          </cell>
          <cell r="U847">
            <v>40</v>
          </cell>
          <cell r="V847" t="str">
            <v>Southeast Industrial</v>
          </cell>
          <cell r="W847" t="str">
            <v>Approved</v>
          </cell>
          <cell r="X847" t="str">
            <v>Area Structure Plan</v>
          </cell>
          <cell r="Y847" t="str">
            <v>Southeast Industrial Area Structure Plan and Supporting Information</v>
          </cell>
        </row>
        <row r="848">
          <cell r="B848">
            <v>1601</v>
          </cell>
          <cell r="C848">
            <v>0</v>
          </cell>
          <cell r="D848">
            <v>0</v>
          </cell>
          <cell r="E848">
            <v>0</v>
          </cell>
          <cell r="F848">
            <v>0</v>
          </cell>
          <cell r="G848">
            <v>0</v>
          </cell>
          <cell r="H848" t="str">
            <v>Calgary</v>
          </cell>
          <cell r="I848" t="str">
            <v>City</v>
          </cell>
          <cell r="J848">
            <v>0</v>
          </cell>
          <cell r="K848">
            <v>0</v>
          </cell>
          <cell r="L848">
            <v>0</v>
          </cell>
          <cell r="M848">
            <v>0</v>
          </cell>
          <cell r="N848">
            <v>0</v>
          </cell>
          <cell r="O848">
            <v>0</v>
          </cell>
          <cell r="P848">
            <v>0</v>
          </cell>
          <cell r="Q848">
            <v>0</v>
          </cell>
          <cell r="R848">
            <v>0</v>
          </cell>
          <cell r="U848">
            <v>40</v>
          </cell>
          <cell r="V848" t="str">
            <v>Southeast Industrial</v>
          </cell>
          <cell r="W848" t="str">
            <v>Approved</v>
          </cell>
          <cell r="X848" t="str">
            <v>Area Structure Plan</v>
          </cell>
          <cell r="Y848" t="str">
            <v>Southeast Industrial Area Structure Plan and Supporting Information</v>
          </cell>
        </row>
        <row r="849">
          <cell r="B849">
            <v>1608</v>
          </cell>
          <cell r="C849">
            <v>0</v>
          </cell>
          <cell r="D849">
            <v>0</v>
          </cell>
          <cell r="E849">
            <v>0</v>
          </cell>
          <cell r="F849">
            <v>0</v>
          </cell>
          <cell r="G849">
            <v>0</v>
          </cell>
          <cell r="H849" t="str">
            <v>Calgary</v>
          </cell>
          <cell r="I849" t="str">
            <v>City</v>
          </cell>
          <cell r="J849">
            <v>0</v>
          </cell>
          <cell r="K849">
            <v>2.54145706958E-6</v>
          </cell>
          <cell r="L849">
            <v>5.6169710742799999E-6</v>
          </cell>
          <cell r="M849">
            <v>9.3812852027300007E-6</v>
          </cell>
          <cell r="N849">
            <v>1.4188190143E-5</v>
          </cell>
          <cell r="O849">
            <v>885.155625644</v>
          </cell>
          <cell r="P849">
            <v>2161.8737550199999</v>
          </cell>
          <cell r="Q849">
            <v>3044.5603192899998</v>
          </cell>
          <cell r="R849">
            <v>3797.2142816400001</v>
          </cell>
          <cell r="U849">
            <v>40</v>
          </cell>
          <cell r="V849" t="str">
            <v>Southeast Industrial</v>
          </cell>
          <cell r="W849" t="str">
            <v>Approved</v>
          </cell>
          <cell r="X849" t="str">
            <v>Area Structure Plan</v>
          </cell>
          <cell r="Y849" t="str">
            <v>Southeast Industrial Area Structure Plan and Supporting Information</v>
          </cell>
        </row>
        <row r="850">
          <cell r="B850">
            <v>1609</v>
          </cell>
          <cell r="C850">
            <v>0</v>
          </cell>
          <cell r="D850">
            <v>0</v>
          </cell>
          <cell r="E850">
            <v>0</v>
          </cell>
          <cell r="F850">
            <v>0</v>
          </cell>
          <cell r="G850">
            <v>0</v>
          </cell>
          <cell r="H850" t="str">
            <v>Calgary</v>
          </cell>
          <cell r="I850" t="str">
            <v>City</v>
          </cell>
          <cell r="J850">
            <v>0</v>
          </cell>
          <cell r="K850">
            <v>2.5880418223800001E-6</v>
          </cell>
          <cell r="L850">
            <v>5.7199298108699998E-6</v>
          </cell>
          <cell r="M850">
            <v>9.5532435873000005E-6</v>
          </cell>
          <cell r="N850">
            <v>1.44482588015E-5</v>
          </cell>
          <cell r="O850">
            <v>901.38047417899998</v>
          </cell>
          <cell r="P850">
            <v>2201.5007688599999</v>
          </cell>
          <cell r="Q850">
            <v>3100.3669239199999</v>
          </cell>
          <cell r="R850">
            <v>3866.8169874099999</v>
          </cell>
          <cell r="U850">
            <v>40</v>
          </cell>
          <cell r="V850" t="str">
            <v>Southeast Industrial</v>
          </cell>
          <cell r="W850" t="str">
            <v>Approved</v>
          </cell>
          <cell r="X850" t="str">
            <v>Area Structure Plan</v>
          </cell>
          <cell r="Y850" t="str">
            <v>Southeast Industrial Area Structure Plan and Supporting Information</v>
          </cell>
        </row>
        <row r="851">
          <cell r="B851">
            <v>1610</v>
          </cell>
          <cell r="C851">
            <v>0</v>
          </cell>
          <cell r="D851">
            <v>0</v>
          </cell>
          <cell r="E851">
            <v>0</v>
          </cell>
          <cell r="F851">
            <v>0</v>
          </cell>
          <cell r="G851">
            <v>0</v>
          </cell>
          <cell r="H851" t="str">
            <v>Calgary</v>
          </cell>
          <cell r="I851" t="str">
            <v>City</v>
          </cell>
          <cell r="J851">
            <v>0</v>
          </cell>
          <cell r="K851">
            <v>0</v>
          </cell>
          <cell r="L851">
            <v>0</v>
          </cell>
          <cell r="M851">
            <v>0</v>
          </cell>
          <cell r="N851">
            <v>0</v>
          </cell>
          <cell r="O851">
            <v>0</v>
          </cell>
          <cell r="P851">
            <v>0</v>
          </cell>
          <cell r="Q851">
            <v>0</v>
          </cell>
          <cell r="R851">
            <v>0</v>
          </cell>
          <cell r="U851">
            <v>40</v>
          </cell>
          <cell r="V851" t="str">
            <v>Southeast Industrial</v>
          </cell>
          <cell r="W851" t="str">
            <v>Approved</v>
          </cell>
          <cell r="X851" t="str">
            <v>Area Structure Plan</v>
          </cell>
          <cell r="Y851" t="str">
            <v>Southeast Industrial Area Structure Plan and Supporting Information</v>
          </cell>
        </row>
        <row r="852">
          <cell r="B852">
            <v>1611</v>
          </cell>
          <cell r="C852">
            <v>0</v>
          </cell>
          <cell r="D852">
            <v>0</v>
          </cell>
          <cell r="E852">
            <v>0</v>
          </cell>
          <cell r="F852">
            <v>0</v>
          </cell>
          <cell r="G852">
            <v>0</v>
          </cell>
          <cell r="H852" t="str">
            <v>Calgary</v>
          </cell>
          <cell r="I852" t="str">
            <v>City</v>
          </cell>
          <cell r="J852">
            <v>0</v>
          </cell>
          <cell r="K852">
            <v>0</v>
          </cell>
          <cell r="L852">
            <v>0</v>
          </cell>
          <cell r="M852">
            <v>0</v>
          </cell>
          <cell r="N852">
            <v>0</v>
          </cell>
          <cell r="O852">
            <v>0</v>
          </cell>
          <cell r="P852">
            <v>0</v>
          </cell>
          <cell r="Q852">
            <v>0</v>
          </cell>
          <cell r="R852">
            <v>0</v>
          </cell>
          <cell r="U852">
            <v>40</v>
          </cell>
          <cell r="V852" t="str">
            <v>Southeast Industrial</v>
          </cell>
          <cell r="W852" t="str">
            <v>Approved</v>
          </cell>
          <cell r="X852" t="str">
            <v>Area Structure Plan</v>
          </cell>
          <cell r="Y852" t="str">
            <v>Southeast Industrial Area Structure Plan and Supporting Information</v>
          </cell>
        </row>
        <row r="853">
          <cell r="B853">
            <v>1612</v>
          </cell>
          <cell r="C853">
            <v>0</v>
          </cell>
          <cell r="D853">
            <v>0</v>
          </cell>
          <cell r="E853">
            <v>0</v>
          </cell>
          <cell r="F853">
            <v>0</v>
          </cell>
          <cell r="G853">
            <v>0</v>
          </cell>
          <cell r="H853" t="str">
            <v>Calgary</v>
          </cell>
          <cell r="I853" t="str">
            <v>City</v>
          </cell>
          <cell r="J853">
            <v>0</v>
          </cell>
          <cell r="K853">
            <v>8.0501068904699995E-41</v>
          </cell>
          <cell r="L853">
            <v>1.5128911614500001E-40</v>
          </cell>
          <cell r="M853">
            <v>2.3661839690899999E-40</v>
          </cell>
          <cell r="N853">
            <v>3.43681202364E-40</v>
          </cell>
          <cell r="O853">
            <v>1.5329169875399999E-32</v>
          </cell>
          <cell r="P853">
            <v>2.1741769226799998E-18</v>
          </cell>
          <cell r="Q853">
            <v>2.7769066648299999E-8</v>
          </cell>
          <cell r="R853">
            <v>7.96028391829</v>
          </cell>
          <cell r="U853">
            <v>40</v>
          </cell>
          <cell r="V853" t="str">
            <v>Southeast Industrial</v>
          </cell>
          <cell r="W853" t="str">
            <v>Approved</v>
          </cell>
          <cell r="X853" t="str">
            <v>Area Structure Plan</v>
          </cell>
          <cell r="Y853" t="str">
            <v>Southeast Industrial Area Structure Plan and Supporting Information</v>
          </cell>
        </row>
        <row r="854">
          <cell r="B854">
            <v>1613</v>
          </cell>
          <cell r="C854">
            <v>0</v>
          </cell>
          <cell r="D854">
            <v>0</v>
          </cell>
          <cell r="E854">
            <v>0</v>
          </cell>
          <cell r="F854">
            <v>0</v>
          </cell>
          <cell r="G854">
            <v>0</v>
          </cell>
          <cell r="H854" t="str">
            <v>Calgary</v>
          </cell>
          <cell r="I854" t="str">
            <v>City</v>
          </cell>
          <cell r="J854">
            <v>0</v>
          </cell>
          <cell r="K854">
            <v>0</v>
          </cell>
          <cell r="L854">
            <v>0</v>
          </cell>
          <cell r="M854">
            <v>0</v>
          </cell>
          <cell r="N854">
            <v>0</v>
          </cell>
          <cell r="O854">
            <v>0</v>
          </cell>
          <cell r="P854">
            <v>0</v>
          </cell>
          <cell r="Q854">
            <v>0</v>
          </cell>
          <cell r="R854">
            <v>0</v>
          </cell>
          <cell r="U854">
            <v>40</v>
          </cell>
          <cell r="V854" t="str">
            <v>Southeast Industrial</v>
          </cell>
          <cell r="W854" t="str">
            <v>Approved</v>
          </cell>
          <cell r="X854" t="str">
            <v>Area Structure Plan</v>
          </cell>
          <cell r="Y854" t="str">
            <v>Southeast Industrial Area Structure Plan and Supporting Information</v>
          </cell>
        </row>
        <row r="855">
          <cell r="B855">
            <v>1614</v>
          </cell>
          <cell r="C855">
            <v>0</v>
          </cell>
          <cell r="D855">
            <v>0</v>
          </cell>
          <cell r="E855">
            <v>0</v>
          </cell>
          <cell r="F855">
            <v>0</v>
          </cell>
          <cell r="G855">
            <v>0</v>
          </cell>
          <cell r="H855" t="str">
            <v>Calgary</v>
          </cell>
          <cell r="I855" t="str">
            <v>City</v>
          </cell>
          <cell r="J855">
            <v>2.9999999989999999</v>
          </cell>
          <cell r="K855">
            <v>3.2851418948400002</v>
          </cell>
          <cell r="L855">
            <v>3.6046590350000001</v>
          </cell>
          <cell r="M855">
            <v>3.9095784941399998</v>
          </cell>
          <cell r="N855">
            <v>4.0323785279199997</v>
          </cell>
          <cell r="O855">
            <v>4.5202522845299997</v>
          </cell>
          <cell r="P855">
            <v>5.1224651465699997</v>
          </cell>
          <cell r="Q855">
            <v>5.7702407698</v>
          </cell>
          <cell r="R855">
            <v>6.2525473901300002</v>
          </cell>
          <cell r="U855">
            <v>40</v>
          </cell>
          <cell r="V855" t="str">
            <v>Southeast Industrial</v>
          </cell>
          <cell r="W855" t="str">
            <v>Approved</v>
          </cell>
          <cell r="X855" t="str">
            <v>Area Structure Plan</v>
          </cell>
          <cell r="Y855" t="str">
            <v>Southeast Industrial Area Structure Plan and Supporting Information</v>
          </cell>
        </row>
        <row r="856">
          <cell r="B856">
            <v>1615</v>
          </cell>
          <cell r="C856">
            <v>0</v>
          </cell>
          <cell r="D856">
            <v>0</v>
          </cell>
          <cell r="E856">
            <v>0</v>
          </cell>
          <cell r="F856">
            <v>0</v>
          </cell>
          <cell r="G856">
            <v>0</v>
          </cell>
          <cell r="H856" t="str">
            <v>Calgary</v>
          </cell>
          <cell r="I856" t="str">
            <v>City</v>
          </cell>
          <cell r="J856">
            <v>1.0000000010000001</v>
          </cell>
          <cell r="K856">
            <v>1.2384779831499999E-41</v>
          </cell>
          <cell r="L856">
            <v>2.3275248637699998E-41</v>
          </cell>
          <cell r="M856">
            <v>3.64028302936E-41</v>
          </cell>
          <cell r="N856">
            <v>5.2874031132900004E-41</v>
          </cell>
          <cell r="O856">
            <v>2.3583338269800001E-33</v>
          </cell>
          <cell r="P856">
            <v>3.3448875733599998E-19</v>
          </cell>
          <cell r="Q856">
            <v>4.2721640997400001E-9</v>
          </cell>
          <cell r="R856">
            <v>1.2246590643499999</v>
          </cell>
          <cell r="U856">
            <v>40</v>
          </cell>
          <cell r="V856" t="str">
            <v>Southeast Industrial</v>
          </cell>
          <cell r="W856" t="str">
            <v>Approved</v>
          </cell>
          <cell r="X856" t="str">
            <v>Area Structure Plan</v>
          </cell>
          <cell r="Y856" t="str">
            <v>Southeast Industrial Area Structure Plan and Supporting Information</v>
          </cell>
        </row>
        <row r="857">
          <cell r="B857">
            <v>1616</v>
          </cell>
          <cell r="C857">
            <v>0</v>
          </cell>
          <cell r="D857">
            <v>0</v>
          </cell>
          <cell r="E857">
            <v>0</v>
          </cell>
          <cell r="F857">
            <v>0</v>
          </cell>
          <cell r="G857">
            <v>0</v>
          </cell>
          <cell r="H857" t="str">
            <v>Calgary</v>
          </cell>
          <cell r="I857" t="str">
            <v>City</v>
          </cell>
          <cell r="J857">
            <v>0</v>
          </cell>
          <cell r="K857">
            <v>0</v>
          </cell>
          <cell r="L857">
            <v>0</v>
          </cell>
          <cell r="M857">
            <v>0</v>
          </cell>
          <cell r="N857">
            <v>0</v>
          </cell>
          <cell r="O857">
            <v>0</v>
          </cell>
          <cell r="P857">
            <v>0</v>
          </cell>
          <cell r="Q857">
            <v>0</v>
          </cell>
          <cell r="R857">
            <v>0</v>
          </cell>
          <cell r="U857">
            <v>40</v>
          </cell>
          <cell r="V857" t="str">
            <v>Southeast Industrial</v>
          </cell>
          <cell r="W857" t="str">
            <v>Approved</v>
          </cell>
          <cell r="X857" t="str">
            <v>Area Structure Plan</v>
          </cell>
          <cell r="Y857" t="str">
            <v>Southeast Industrial Area Structure Plan and Supporting Information</v>
          </cell>
        </row>
        <row r="858">
          <cell r="B858">
            <v>1617</v>
          </cell>
          <cell r="C858">
            <v>0</v>
          </cell>
          <cell r="D858">
            <v>0</v>
          </cell>
          <cell r="E858">
            <v>0</v>
          </cell>
          <cell r="F858">
            <v>0</v>
          </cell>
          <cell r="G858">
            <v>0</v>
          </cell>
          <cell r="H858" t="str">
            <v>Calgary</v>
          </cell>
          <cell r="I858" t="str">
            <v>City</v>
          </cell>
          <cell r="J858">
            <v>0</v>
          </cell>
          <cell r="K858">
            <v>0</v>
          </cell>
          <cell r="L858">
            <v>0</v>
          </cell>
          <cell r="M858">
            <v>0</v>
          </cell>
          <cell r="N858">
            <v>0</v>
          </cell>
          <cell r="O858">
            <v>0</v>
          </cell>
          <cell r="P858">
            <v>0</v>
          </cell>
          <cell r="Q858">
            <v>0</v>
          </cell>
          <cell r="R858">
            <v>0</v>
          </cell>
          <cell r="U858">
            <v>40</v>
          </cell>
          <cell r="V858" t="str">
            <v>Southeast Industrial</v>
          </cell>
          <cell r="W858" t="str">
            <v>Approved</v>
          </cell>
          <cell r="X858" t="str">
            <v>Area Structure Plan</v>
          </cell>
          <cell r="Y858" t="str">
            <v>Southeast Industrial Area Structure Plan and Supporting Information</v>
          </cell>
        </row>
        <row r="859">
          <cell r="B859">
            <v>1618</v>
          </cell>
          <cell r="C859">
            <v>0</v>
          </cell>
          <cell r="D859">
            <v>0</v>
          </cell>
          <cell r="E859">
            <v>0</v>
          </cell>
          <cell r="F859">
            <v>0</v>
          </cell>
          <cell r="G859">
            <v>0</v>
          </cell>
          <cell r="H859" t="str">
            <v>Calgary</v>
          </cell>
          <cell r="I859" t="str">
            <v>City</v>
          </cell>
          <cell r="J859">
            <v>0</v>
          </cell>
          <cell r="K859">
            <v>0</v>
          </cell>
          <cell r="L859">
            <v>0</v>
          </cell>
          <cell r="M859">
            <v>0</v>
          </cell>
          <cell r="N859">
            <v>0</v>
          </cell>
          <cell r="O859">
            <v>0</v>
          </cell>
          <cell r="P859">
            <v>0</v>
          </cell>
          <cell r="Q859">
            <v>0</v>
          </cell>
          <cell r="R859">
            <v>0</v>
          </cell>
          <cell r="U859">
            <v>40</v>
          </cell>
          <cell r="V859" t="str">
            <v>Southeast Industrial</v>
          </cell>
          <cell r="W859" t="str">
            <v>Approved</v>
          </cell>
          <cell r="X859" t="str">
            <v>Area Structure Plan</v>
          </cell>
          <cell r="Y859" t="str">
            <v>Southeast Industrial Area Structure Plan and Supporting Information</v>
          </cell>
        </row>
        <row r="860">
          <cell r="B860">
            <v>1619</v>
          </cell>
          <cell r="C860">
            <v>0</v>
          </cell>
          <cell r="D860">
            <v>0</v>
          </cell>
          <cell r="E860">
            <v>0</v>
          </cell>
          <cell r="F860">
            <v>0</v>
          </cell>
          <cell r="G860">
            <v>0</v>
          </cell>
          <cell r="H860" t="str">
            <v>Calgary</v>
          </cell>
          <cell r="I860" t="str">
            <v>City</v>
          </cell>
          <cell r="J860">
            <v>0</v>
          </cell>
          <cell r="K860">
            <v>0</v>
          </cell>
          <cell r="L860">
            <v>0</v>
          </cell>
          <cell r="M860">
            <v>0</v>
          </cell>
          <cell r="N860">
            <v>0</v>
          </cell>
          <cell r="O860">
            <v>0</v>
          </cell>
          <cell r="P860">
            <v>0</v>
          </cell>
          <cell r="Q860">
            <v>0</v>
          </cell>
          <cell r="R860">
            <v>0</v>
          </cell>
          <cell r="U860">
            <v>40</v>
          </cell>
          <cell r="V860" t="str">
            <v>Southeast Industrial</v>
          </cell>
          <cell r="W860" t="str">
            <v>Approved</v>
          </cell>
          <cell r="X860" t="str">
            <v>Area Structure Plan</v>
          </cell>
          <cell r="Y860" t="str">
            <v>Southeast Industrial Area Structure Plan and Supporting Information</v>
          </cell>
        </row>
        <row r="861">
          <cell r="B861">
            <v>1620</v>
          </cell>
          <cell r="C861">
            <v>0</v>
          </cell>
          <cell r="D861">
            <v>0</v>
          </cell>
          <cell r="E861">
            <v>0</v>
          </cell>
          <cell r="F861">
            <v>0</v>
          </cell>
          <cell r="G861">
            <v>0</v>
          </cell>
          <cell r="H861" t="str">
            <v>Calgary</v>
          </cell>
          <cell r="I861" t="str">
            <v>City</v>
          </cell>
          <cell r="J861">
            <v>352.99999999800002</v>
          </cell>
          <cell r="K861">
            <v>339.14760822599999</v>
          </cell>
          <cell r="L861">
            <v>346.92966540700002</v>
          </cell>
          <cell r="M861">
            <v>350.48886186700003</v>
          </cell>
          <cell r="N861">
            <v>350.677917138</v>
          </cell>
          <cell r="O861">
            <v>344.81302275299998</v>
          </cell>
          <cell r="P861">
            <v>330.46946991499999</v>
          </cell>
          <cell r="Q861">
            <v>306.23617829099999</v>
          </cell>
          <cell r="R861">
            <v>568.69768739699998</v>
          </cell>
          <cell r="U861">
            <v>40</v>
          </cell>
          <cell r="V861" t="str">
            <v>Southeast Industrial</v>
          </cell>
          <cell r="W861" t="str">
            <v>Approved</v>
          </cell>
          <cell r="X861" t="str">
            <v>Area Structure Plan</v>
          </cell>
          <cell r="Y861" t="str">
            <v>Southeast Industrial Area Structure Plan and Supporting Information</v>
          </cell>
        </row>
        <row r="862">
          <cell r="B862">
            <v>1621</v>
          </cell>
          <cell r="C862">
            <v>0</v>
          </cell>
          <cell r="D862">
            <v>0</v>
          </cell>
          <cell r="E862">
            <v>0</v>
          </cell>
          <cell r="F862">
            <v>0</v>
          </cell>
          <cell r="G862">
            <v>0</v>
          </cell>
          <cell r="H862" t="str">
            <v>Calgary</v>
          </cell>
          <cell r="I862" t="str">
            <v>City</v>
          </cell>
          <cell r="J862">
            <v>0</v>
          </cell>
          <cell r="K862">
            <v>0</v>
          </cell>
          <cell r="L862">
            <v>0</v>
          </cell>
          <cell r="M862">
            <v>0</v>
          </cell>
          <cell r="N862">
            <v>0</v>
          </cell>
          <cell r="O862">
            <v>0</v>
          </cell>
          <cell r="P862">
            <v>0</v>
          </cell>
          <cell r="Q862">
            <v>0</v>
          </cell>
          <cell r="R862">
            <v>0</v>
          </cell>
          <cell r="U862">
            <v>40</v>
          </cell>
          <cell r="V862" t="str">
            <v>Southeast Industrial</v>
          </cell>
          <cell r="W862" t="str">
            <v>Approved</v>
          </cell>
          <cell r="X862" t="str">
            <v>Area Structure Plan</v>
          </cell>
          <cell r="Y862" t="str">
            <v>Southeast Industrial Area Structure Plan and Supporting Information</v>
          </cell>
        </row>
        <row r="863">
          <cell r="B863">
            <v>1622</v>
          </cell>
          <cell r="C863">
            <v>0</v>
          </cell>
          <cell r="D863">
            <v>0</v>
          </cell>
          <cell r="E863">
            <v>0</v>
          </cell>
          <cell r="F863">
            <v>0</v>
          </cell>
          <cell r="G863">
            <v>0</v>
          </cell>
          <cell r="H863" t="str">
            <v>Calgary</v>
          </cell>
          <cell r="I863" t="str">
            <v>City</v>
          </cell>
          <cell r="J863">
            <v>0</v>
          </cell>
          <cell r="K863">
            <v>0</v>
          </cell>
          <cell r="L863">
            <v>0</v>
          </cell>
          <cell r="M863">
            <v>0</v>
          </cell>
          <cell r="N863">
            <v>0</v>
          </cell>
          <cell r="O863">
            <v>0</v>
          </cell>
          <cell r="P863">
            <v>0</v>
          </cell>
          <cell r="Q863">
            <v>0</v>
          </cell>
          <cell r="R863">
            <v>0</v>
          </cell>
          <cell r="U863">
            <v>40</v>
          </cell>
          <cell r="V863" t="str">
            <v>Southeast Industrial</v>
          </cell>
          <cell r="W863" t="str">
            <v>Approved</v>
          </cell>
          <cell r="X863" t="str">
            <v>Area Structure Plan</v>
          </cell>
          <cell r="Y863" t="str">
            <v>Southeast Industrial Area Structure Plan and Supporting Information</v>
          </cell>
        </row>
        <row r="864">
          <cell r="B864">
            <v>1623</v>
          </cell>
          <cell r="C864">
            <v>0</v>
          </cell>
          <cell r="D864">
            <v>0</v>
          </cell>
          <cell r="E864">
            <v>0</v>
          </cell>
          <cell r="F864">
            <v>0</v>
          </cell>
          <cell r="G864">
            <v>0</v>
          </cell>
          <cell r="H864" t="str">
            <v>Calgary</v>
          </cell>
          <cell r="I864" t="str">
            <v>City</v>
          </cell>
          <cell r="J864">
            <v>0</v>
          </cell>
          <cell r="K864">
            <v>0</v>
          </cell>
          <cell r="L864">
            <v>0</v>
          </cell>
          <cell r="M864">
            <v>0</v>
          </cell>
          <cell r="N864">
            <v>0</v>
          </cell>
          <cell r="O864">
            <v>0</v>
          </cell>
          <cell r="P864">
            <v>0</v>
          </cell>
          <cell r="Q864">
            <v>0</v>
          </cell>
          <cell r="R864">
            <v>0</v>
          </cell>
          <cell r="U864">
            <v>40</v>
          </cell>
          <cell r="V864" t="str">
            <v>Southeast Industrial</v>
          </cell>
          <cell r="W864" t="str">
            <v>Approved</v>
          </cell>
          <cell r="X864" t="str">
            <v>Area Structure Plan</v>
          </cell>
          <cell r="Y864" t="str">
            <v>Southeast Industrial Area Structure Plan and Supporting Information</v>
          </cell>
        </row>
        <row r="865">
          <cell r="B865">
            <v>1624</v>
          </cell>
          <cell r="C865">
            <v>0</v>
          </cell>
          <cell r="D865">
            <v>0</v>
          </cell>
          <cell r="E865">
            <v>0</v>
          </cell>
          <cell r="F865">
            <v>0</v>
          </cell>
          <cell r="G865">
            <v>0</v>
          </cell>
          <cell r="H865" t="str">
            <v>Calgary</v>
          </cell>
          <cell r="I865" t="str">
            <v>City</v>
          </cell>
          <cell r="J865">
            <v>0</v>
          </cell>
          <cell r="K865">
            <v>5.6350748233299999E-40</v>
          </cell>
          <cell r="L865">
            <v>1.0590238130199999E-39</v>
          </cell>
          <cell r="M865">
            <v>1.6563287783599999E-39</v>
          </cell>
          <cell r="N865">
            <v>2.4057684165500002E-39</v>
          </cell>
          <cell r="O865">
            <v>1.0730418912799999E-31</v>
          </cell>
          <cell r="P865">
            <v>1.5219238458799999E-17</v>
          </cell>
          <cell r="Q865">
            <v>1.9438346653799999E-7</v>
          </cell>
          <cell r="R865">
            <v>55.721987427999998</v>
          </cell>
          <cell r="U865">
            <v>40</v>
          </cell>
          <cell r="V865" t="str">
            <v>Southeast Industrial</v>
          </cell>
          <cell r="W865" t="str">
            <v>Approved</v>
          </cell>
          <cell r="X865" t="str">
            <v>Area Structure Plan</v>
          </cell>
          <cell r="Y865" t="str">
            <v>Southeast Industrial Area Structure Plan and Supporting Information</v>
          </cell>
        </row>
        <row r="866">
          <cell r="B866">
            <v>1625</v>
          </cell>
          <cell r="C866">
            <v>0</v>
          </cell>
          <cell r="D866">
            <v>0</v>
          </cell>
          <cell r="E866">
            <v>0</v>
          </cell>
          <cell r="F866">
            <v>0</v>
          </cell>
          <cell r="G866">
            <v>0</v>
          </cell>
          <cell r="H866" t="str">
            <v>Calgary</v>
          </cell>
          <cell r="I866" t="str">
            <v>City</v>
          </cell>
          <cell r="J866">
            <v>0</v>
          </cell>
          <cell r="K866">
            <v>5.57315092417E-40</v>
          </cell>
          <cell r="L866">
            <v>1.0473861887E-39</v>
          </cell>
          <cell r="M866">
            <v>1.6381273632100001E-39</v>
          </cell>
          <cell r="N866">
            <v>2.3793314009799999E-39</v>
          </cell>
          <cell r="O866">
            <v>1.0612502221400001E-31</v>
          </cell>
          <cell r="P866">
            <v>1.5051994080099999E-17</v>
          </cell>
          <cell r="Q866">
            <v>1.9224738448800001E-7</v>
          </cell>
          <cell r="R866">
            <v>55.1096578959</v>
          </cell>
          <cell r="U866">
            <v>40</v>
          </cell>
          <cell r="V866" t="str">
            <v>Southeast Industrial</v>
          </cell>
          <cell r="W866" t="str">
            <v>Approved</v>
          </cell>
          <cell r="X866" t="str">
            <v>Area Structure Plan</v>
          </cell>
          <cell r="Y866" t="str">
            <v>Southeast Industrial Area Structure Plan and Supporting Information</v>
          </cell>
        </row>
        <row r="867">
          <cell r="B867">
            <v>1626</v>
          </cell>
          <cell r="C867">
            <v>0</v>
          </cell>
          <cell r="D867">
            <v>0</v>
          </cell>
          <cell r="E867">
            <v>0</v>
          </cell>
          <cell r="F867">
            <v>0</v>
          </cell>
          <cell r="G867">
            <v>0</v>
          </cell>
          <cell r="H867" t="str">
            <v>Calgary</v>
          </cell>
          <cell r="I867" t="str">
            <v>City</v>
          </cell>
          <cell r="J867">
            <v>0</v>
          </cell>
          <cell r="K867">
            <v>8.0501068904700007E-40</v>
          </cell>
          <cell r="L867">
            <v>1.51289116145E-39</v>
          </cell>
          <cell r="M867">
            <v>2.3661839690899999E-39</v>
          </cell>
          <cell r="N867">
            <v>3.4368120236400001E-39</v>
          </cell>
          <cell r="O867">
            <v>1.53291698754E-31</v>
          </cell>
          <cell r="P867">
            <v>2.1741769226800001E-17</v>
          </cell>
          <cell r="Q867">
            <v>2.7769066648300003E-7</v>
          </cell>
          <cell r="R867">
            <v>79.602839182899999</v>
          </cell>
          <cell r="U867">
            <v>40</v>
          </cell>
          <cell r="V867" t="str">
            <v>Southeast Industrial</v>
          </cell>
          <cell r="W867" t="str">
            <v>Approved</v>
          </cell>
          <cell r="X867" t="str">
            <v>Area Structure Plan</v>
          </cell>
          <cell r="Y867" t="str">
            <v>Southeast Industrial Area Structure Plan and Supporting Information</v>
          </cell>
        </row>
        <row r="868">
          <cell r="B868">
            <v>1627</v>
          </cell>
          <cell r="C868">
            <v>0</v>
          </cell>
          <cell r="D868">
            <v>0</v>
          </cell>
          <cell r="E868">
            <v>0</v>
          </cell>
          <cell r="F868">
            <v>0</v>
          </cell>
          <cell r="G868">
            <v>0</v>
          </cell>
          <cell r="H868" t="str">
            <v>Calgary</v>
          </cell>
          <cell r="I868" t="str">
            <v>City</v>
          </cell>
          <cell r="J868">
            <v>0</v>
          </cell>
          <cell r="K868">
            <v>6.0685421174299997E-40</v>
          </cell>
          <cell r="L868">
            <v>1.1404871832499999E-39</v>
          </cell>
          <cell r="M868">
            <v>1.78373868439E-39</v>
          </cell>
          <cell r="N868">
            <v>2.5908275255100001E-39</v>
          </cell>
          <cell r="O868">
            <v>1.15558357522E-31</v>
          </cell>
          <cell r="P868">
            <v>1.63899491095E-17</v>
          </cell>
          <cell r="Q868">
            <v>2.0933604088699999E-7</v>
          </cell>
          <cell r="R868">
            <v>60.0082941533</v>
          </cell>
          <cell r="U868">
            <v>40</v>
          </cell>
          <cell r="V868" t="str">
            <v>Southeast Industrial</v>
          </cell>
          <cell r="W868" t="str">
            <v>Approved</v>
          </cell>
          <cell r="X868" t="str">
            <v>Area Structure Plan</v>
          </cell>
          <cell r="Y868" t="str">
            <v>Southeast Industrial Area Structure Plan and Supporting Information</v>
          </cell>
        </row>
        <row r="869">
          <cell r="B869">
            <v>1628</v>
          </cell>
          <cell r="C869">
            <v>0</v>
          </cell>
          <cell r="D869">
            <v>0</v>
          </cell>
          <cell r="E869">
            <v>0</v>
          </cell>
          <cell r="F869">
            <v>0</v>
          </cell>
          <cell r="G869">
            <v>0</v>
          </cell>
          <cell r="H869" t="str">
            <v>Calgary</v>
          </cell>
          <cell r="I869" t="str">
            <v>City</v>
          </cell>
          <cell r="J869">
            <v>0</v>
          </cell>
          <cell r="K869">
            <v>1.0155519461800001E-39</v>
          </cell>
          <cell r="L869">
            <v>1.90857038829E-39</v>
          </cell>
          <cell r="M869">
            <v>2.98503208408E-39</v>
          </cell>
          <cell r="N869">
            <v>4.3356705529000001E-39</v>
          </cell>
          <cell r="O869">
            <v>1.9338337381300001E-31</v>
          </cell>
          <cell r="P869">
            <v>2.7428078101600001E-17</v>
          </cell>
          <cell r="Q869">
            <v>3.5031745617800002E-7</v>
          </cell>
          <cell r="R869">
            <v>100.422043277</v>
          </cell>
          <cell r="U869">
            <v>40</v>
          </cell>
          <cell r="V869" t="str">
            <v>Southeast Industrial</v>
          </cell>
          <cell r="W869" t="str">
            <v>Approved</v>
          </cell>
          <cell r="X869" t="str">
            <v>Area Structure Plan</v>
          </cell>
          <cell r="Y869" t="str">
            <v>Southeast Industrial Area Structure Plan and Supporting Information</v>
          </cell>
        </row>
        <row r="870">
          <cell r="B870">
            <v>1629</v>
          </cell>
          <cell r="C870">
            <v>0</v>
          </cell>
          <cell r="D870">
            <v>0</v>
          </cell>
          <cell r="E870">
            <v>0</v>
          </cell>
          <cell r="F870">
            <v>0</v>
          </cell>
          <cell r="G870">
            <v>0</v>
          </cell>
          <cell r="H870" t="str">
            <v>Calgary</v>
          </cell>
          <cell r="I870" t="str">
            <v>City</v>
          </cell>
          <cell r="J870">
            <v>0</v>
          </cell>
          <cell r="K870">
            <v>0</v>
          </cell>
          <cell r="L870">
            <v>0</v>
          </cell>
          <cell r="M870">
            <v>0</v>
          </cell>
          <cell r="N870">
            <v>0</v>
          </cell>
          <cell r="O870">
            <v>0</v>
          </cell>
          <cell r="P870">
            <v>0</v>
          </cell>
          <cell r="Q870">
            <v>0</v>
          </cell>
          <cell r="R870">
            <v>0</v>
          </cell>
          <cell r="U870">
            <v>40</v>
          </cell>
          <cell r="V870" t="str">
            <v>Southeast Industrial</v>
          </cell>
          <cell r="W870" t="str">
            <v>Approved</v>
          </cell>
          <cell r="X870" t="str">
            <v>Area Structure Plan</v>
          </cell>
          <cell r="Y870" t="str">
            <v>Southeast Industrial Area Structure Plan and Supporting Information</v>
          </cell>
        </row>
        <row r="871">
          <cell r="B871">
            <v>1640</v>
          </cell>
          <cell r="C871" t="str">
            <v>Outside_levy_boundary</v>
          </cell>
          <cell r="D871">
            <v>0</v>
          </cell>
          <cell r="E871">
            <v>0</v>
          </cell>
          <cell r="F871">
            <v>0</v>
          </cell>
          <cell r="G871">
            <v>0</v>
          </cell>
          <cell r="H871" t="str">
            <v>Calgary</v>
          </cell>
          <cell r="I871" t="str">
            <v>City</v>
          </cell>
          <cell r="J871">
            <v>0</v>
          </cell>
          <cell r="K871">
            <v>8.6693458820499993E-40</v>
          </cell>
          <cell r="L871">
            <v>1.6292674046400001E-39</v>
          </cell>
          <cell r="M871">
            <v>2.5481981205499999E-39</v>
          </cell>
          <cell r="N871">
            <v>3.7011821793000002E-39</v>
          </cell>
          <cell r="O871">
            <v>1.6508336788900001E-31</v>
          </cell>
          <cell r="P871">
            <v>2.34142130135E-17</v>
          </cell>
          <cell r="Q871">
            <v>2.9905148698199998E-7</v>
          </cell>
          <cell r="R871">
            <v>85.726134504699999</v>
          </cell>
          <cell r="U871">
            <v>40</v>
          </cell>
          <cell r="V871" t="str">
            <v>Southeast Industrial</v>
          </cell>
          <cell r="W871" t="str">
            <v>Approved</v>
          </cell>
          <cell r="X871" t="str">
            <v>Area Structure Plan</v>
          </cell>
          <cell r="Y871" t="str">
            <v>Southeast Industrial Area Structure Plan and Supporting Information</v>
          </cell>
        </row>
        <row r="872">
          <cell r="B872">
            <v>1641</v>
          </cell>
          <cell r="C872" t="str">
            <v>Outside_levy_boundary</v>
          </cell>
          <cell r="D872">
            <v>0</v>
          </cell>
          <cell r="E872">
            <v>0</v>
          </cell>
          <cell r="F872">
            <v>0</v>
          </cell>
          <cell r="G872">
            <v>0</v>
          </cell>
          <cell r="H872" t="str">
            <v>Calgary</v>
          </cell>
          <cell r="I872" t="str">
            <v>City</v>
          </cell>
          <cell r="J872">
            <v>0</v>
          </cell>
          <cell r="K872">
            <v>6.9354767056400001E-40</v>
          </cell>
          <cell r="L872">
            <v>1.3034139237099999E-39</v>
          </cell>
          <cell r="M872">
            <v>2.03855849644E-39</v>
          </cell>
          <cell r="N872">
            <v>2.9609457434399999E-39</v>
          </cell>
          <cell r="O872">
            <v>1.32066694311E-31</v>
          </cell>
          <cell r="P872">
            <v>1.8731370410799999E-17</v>
          </cell>
          <cell r="Q872">
            <v>2.3924118958500001E-7</v>
          </cell>
          <cell r="R872">
            <v>68.580907603699998</v>
          </cell>
          <cell r="U872">
            <v>40</v>
          </cell>
          <cell r="V872" t="str">
            <v>Southeast Industrial</v>
          </cell>
          <cell r="W872" t="str">
            <v>Approved</v>
          </cell>
          <cell r="X872" t="str">
            <v>Area Structure Plan</v>
          </cell>
          <cell r="Y872" t="str">
            <v>Southeast Industrial Area Structure Plan and Supporting Information</v>
          </cell>
        </row>
        <row r="873">
          <cell r="B873">
            <v>1644</v>
          </cell>
          <cell r="C873" t="str">
            <v>Outside_levy_boundary</v>
          </cell>
          <cell r="D873">
            <v>0</v>
          </cell>
          <cell r="E873">
            <v>0</v>
          </cell>
          <cell r="F873">
            <v>0</v>
          </cell>
          <cell r="G873">
            <v>0</v>
          </cell>
          <cell r="H873" t="str">
            <v>Calgary</v>
          </cell>
          <cell r="I873" t="str">
            <v>City</v>
          </cell>
          <cell r="J873">
            <v>0</v>
          </cell>
          <cell r="K873">
            <v>9.3505087727800002E-40</v>
          </cell>
          <cell r="L873">
            <v>1.75728127215E-39</v>
          </cell>
          <cell r="M873">
            <v>2.74841368717E-39</v>
          </cell>
          <cell r="N873">
            <v>3.9919893505300002E-39</v>
          </cell>
          <cell r="O873">
            <v>1.78054203937E-31</v>
          </cell>
          <cell r="P873">
            <v>2.5253901178900001E-17</v>
          </cell>
          <cell r="Q873">
            <v>3.2254838953000002E-7</v>
          </cell>
          <cell r="R873">
            <v>92.461759358600005</v>
          </cell>
          <cell r="U873">
            <v>40</v>
          </cell>
          <cell r="V873" t="str">
            <v>Southeast Industrial</v>
          </cell>
          <cell r="W873" t="str">
            <v>Approved</v>
          </cell>
          <cell r="X873" t="str">
            <v>Area Structure Plan</v>
          </cell>
          <cell r="Y873" t="str">
            <v>Southeast Industrial Area Structure Plan and Supporting Information</v>
          </cell>
        </row>
        <row r="874">
          <cell r="B874">
            <v>1645</v>
          </cell>
          <cell r="C874" t="str">
            <v>Outside_levy_boundary</v>
          </cell>
          <cell r="D874">
            <v>0</v>
          </cell>
          <cell r="E874">
            <v>0</v>
          </cell>
          <cell r="F874">
            <v>0</v>
          </cell>
          <cell r="G874">
            <v>0</v>
          </cell>
          <cell r="H874" t="str">
            <v>Calgary</v>
          </cell>
          <cell r="I874" t="str">
            <v>City</v>
          </cell>
          <cell r="J874">
            <v>0</v>
          </cell>
          <cell r="K874">
            <v>1.23228559323E-39</v>
          </cell>
          <cell r="L874">
            <v>2.31588723945E-39</v>
          </cell>
          <cell r="M874">
            <v>3.6220816142200002E-39</v>
          </cell>
          <cell r="N874">
            <v>5.2609660977199999E-39</v>
          </cell>
          <cell r="O874">
            <v>2.34654215785E-31</v>
          </cell>
          <cell r="P874">
            <v>3.3281631354900003E-17</v>
          </cell>
          <cell r="Q874">
            <v>4.2508032792399999E-7</v>
          </cell>
          <cell r="R874">
            <v>121.853576903</v>
          </cell>
          <cell r="U874">
            <v>40</v>
          </cell>
          <cell r="V874" t="str">
            <v>Southeast Industrial</v>
          </cell>
          <cell r="W874" t="str">
            <v>Approved</v>
          </cell>
          <cell r="X874" t="str">
            <v>Area Structure Plan</v>
          </cell>
          <cell r="Y874" t="str">
            <v>Southeast Industrial Area Structure Plan and Supporting Information</v>
          </cell>
        </row>
        <row r="875">
          <cell r="B875">
            <v>1648</v>
          </cell>
          <cell r="C875" t="str">
            <v>Outside_levy_boundary</v>
          </cell>
          <cell r="D875">
            <v>0</v>
          </cell>
          <cell r="E875">
            <v>0</v>
          </cell>
          <cell r="F875">
            <v>0</v>
          </cell>
          <cell r="G875">
            <v>0</v>
          </cell>
          <cell r="H875" t="str">
            <v>Calgary</v>
          </cell>
          <cell r="I875" t="str">
            <v>City</v>
          </cell>
          <cell r="J875">
            <v>0</v>
          </cell>
          <cell r="K875">
            <v>1.13320735458E-39</v>
          </cell>
          <cell r="L875">
            <v>2.1296852503499999E-39</v>
          </cell>
          <cell r="M875">
            <v>3.3308589718699999E-39</v>
          </cell>
          <cell r="N875">
            <v>4.8379738486600002E-39</v>
          </cell>
          <cell r="O875">
            <v>2.1578754516900002E-31</v>
          </cell>
          <cell r="P875">
            <v>3.0605721296200002E-17</v>
          </cell>
          <cell r="Q875">
            <v>3.9090301512599998E-7</v>
          </cell>
          <cell r="R875">
            <v>112.056304388</v>
          </cell>
          <cell r="U875">
            <v>40</v>
          </cell>
          <cell r="V875" t="str">
            <v>Southeast Industrial</v>
          </cell>
          <cell r="W875" t="str">
            <v>Approved</v>
          </cell>
          <cell r="X875" t="str">
            <v>Area Structure Plan</v>
          </cell>
          <cell r="Y875" t="str">
            <v>Southeast Industrial Area Structure Plan and Supporting Information</v>
          </cell>
        </row>
        <row r="876">
          <cell r="B876">
            <v>1649</v>
          </cell>
          <cell r="C876" t="str">
            <v>Outside_levy_boundary</v>
          </cell>
          <cell r="D876">
            <v>0</v>
          </cell>
          <cell r="E876">
            <v>0</v>
          </cell>
          <cell r="F876">
            <v>0</v>
          </cell>
          <cell r="G876">
            <v>0</v>
          </cell>
          <cell r="H876" t="str">
            <v>Calgary</v>
          </cell>
          <cell r="I876" t="str">
            <v>City</v>
          </cell>
          <cell r="J876">
            <v>0</v>
          </cell>
          <cell r="K876">
            <v>0</v>
          </cell>
          <cell r="L876">
            <v>0</v>
          </cell>
          <cell r="M876">
            <v>0</v>
          </cell>
          <cell r="N876">
            <v>0</v>
          </cell>
          <cell r="O876">
            <v>0</v>
          </cell>
          <cell r="P876">
            <v>0</v>
          </cell>
          <cell r="Q876">
            <v>0</v>
          </cell>
          <cell r="R876">
            <v>0</v>
          </cell>
          <cell r="U876">
            <v>40</v>
          </cell>
          <cell r="V876" t="str">
            <v>Southeast Industrial</v>
          </cell>
          <cell r="W876" t="str">
            <v>Approved</v>
          </cell>
          <cell r="X876" t="str">
            <v>Area Structure Plan</v>
          </cell>
          <cell r="Y876" t="str">
            <v>Southeast Industrial Area Structure Plan and Supporting Information</v>
          </cell>
        </row>
        <row r="877">
          <cell r="B877">
            <v>1661</v>
          </cell>
          <cell r="C877">
            <v>0</v>
          </cell>
          <cell r="D877">
            <v>0</v>
          </cell>
          <cell r="E877">
            <v>0</v>
          </cell>
          <cell r="F877">
            <v>0</v>
          </cell>
          <cell r="G877">
            <v>0</v>
          </cell>
          <cell r="H877" t="str">
            <v>Calgary</v>
          </cell>
          <cell r="I877" t="str">
            <v>City</v>
          </cell>
          <cell r="J877">
            <v>0</v>
          </cell>
          <cell r="K877">
            <v>0</v>
          </cell>
          <cell r="L877">
            <v>0</v>
          </cell>
          <cell r="M877">
            <v>0</v>
          </cell>
          <cell r="N877">
            <v>0</v>
          </cell>
          <cell r="O877">
            <v>0</v>
          </cell>
          <cell r="P877">
            <v>0</v>
          </cell>
          <cell r="Q877">
            <v>0</v>
          </cell>
          <cell r="R877">
            <v>0</v>
          </cell>
          <cell r="U877">
            <v>40</v>
          </cell>
          <cell r="V877" t="str">
            <v>Southeast Industrial</v>
          </cell>
          <cell r="W877" t="str">
            <v>Approved</v>
          </cell>
          <cell r="X877" t="str">
            <v>Area Structure Plan</v>
          </cell>
          <cell r="Y877" t="str">
            <v>Southeast Industrial Area Structure Plan and Supporting Information</v>
          </cell>
        </row>
        <row r="878">
          <cell r="B878">
            <v>4230</v>
          </cell>
          <cell r="C878">
            <v>0</v>
          </cell>
          <cell r="D878">
            <v>0</v>
          </cell>
          <cell r="E878">
            <v>0</v>
          </cell>
          <cell r="F878">
            <v>0</v>
          </cell>
          <cell r="G878">
            <v>0</v>
          </cell>
          <cell r="H878" t="str">
            <v>Calgary</v>
          </cell>
          <cell r="I878" t="str">
            <v>City</v>
          </cell>
          <cell r="J878">
            <v>0</v>
          </cell>
          <cell r="K878">
            <v>0</v>
          </cell>
          <cell r="L878">
            <v>0</v>
          </cell>
          <cell r="M878">
            <v>0</v>
          </cell>
          <cell r="N878">
            <v>0</v>
          </cell>
          <cell r="O878">
            <v>0</v>
          </cell>
          <cell r="P878">
            <v>0</v>
          </cell>
          <cell r="Q878">
            <v>0</v>
          </cell>
          <cell r="R878">
            <v>0</v>
          </cell>
          <cell r="U878">
            <v>40</v>
          </cell>
          <cell r="V878" t="str">
            <v>Southeast Industrial</v>
          </cell>
          <cell r="W878" t="str">
            <v>Approved</v>
          </cell>
          <cell r="X878" t="str">
            <v>Area Structure Plan</v>
          </cell>
          <cell r="Y878" t="str">
            <v>Southeast Industrial Area Structure Plan and Supporting Information</v>
          </cell>
        </row>
        <row r="879">
          <cell r="B879">
            <v>4231</v>
          </cell>
          <cell r="C879">
            <v>0</v>
          </cell>
          <cell r="D879">
            <v>0</v>
          </cell>
          <cell r="E879">
            <v>0</v>
          </cell>
          <cell r="F879">
            <v>0</v>
          </cell>
          <cell r="G879">
            <v>0</v>
          </cell>
          <cell r="H879" t="str">
            <v>Calgary</v>
          </cell>
          <cell r="I879" t="str">
            <v>City</v>
          </cell>
          <cell r="J879">
            <v>0</v>
          </cell>
          <cell r="K879">
            <v>0</v>
          </cell>
          <cell r="L879">
            <v>0</v>
          </cell>
          <cell r="M879">
            <v>0</v>
          </cell>
          <cell r="N879">
            <v>0</v>
          </cell>
          <cell r="O879">
            <v>0</v>
          </cell>
          <cell r="P879">
            <v>0</v>
          </cell>
          <cell r="Q879">
            <v>0</v>
          </cell>
          <cell r="R879">
            <v>0</v>
          </cell>
          <cell r="U879">
            <v>40</v>
          </cell>
          <cell r="V879" t="str">
            <v>Southeast Industrial</v>
          </cell>
          <cell r="W879" t="str">
            <v>Approved</v>
          </cell>
          <cell r="X879" t="str">
            <v>Area Structure Plan</v>
          </cell>
          <cell r="Y879" t="str">
            <v>Southeast Industrial Area Structure Plan and Supporting Information</v>
          </cell>
        </row>
        <row r="880">
          <cell r="B880">
            <v>4232</v>
          </cell>
          <cell r="C880">
            <v>0</v>
          </cell>
          <cell r="D880">
            <v>0</v>
          </cell>
          <cell r="E880">
            <v>0</v>
          </cell>
          <cell r="F880">
            <v>0</v>
          </cell>
          <cell r="G880">
            <v>0</v>
          </cell>
          <cell r="H880" t="str">
            <v>Calgary</v>
          </cell>
          <cell r="I880" t="str">
            <v>City</v>
          </cell>
          <cell r="J880">
            <v>0</v>
          </cell>
          <cell r="K880">
            <v>0</v>
          </cell>
          <cell r="L880">
            <v>0</v>
          </cell>
          <cell r="M880">
            <v>0</v>
          </cell>
          <cell r="N880">
            <v>0</v>
          </cell>
          <cell r="O880">
            <v>0</v>
          </cell>
          <cell r="P880">
            <v>0</v>
          </cell>
          <cell r="Q880">
            <v>0</v>
          </cell>
          <cell r="R880">
            <v>0</v>
          </cell>
          <cell r="U880">
            <v>40</v>
          </cell>
          <cell r="V880" t="str">
            <v>Southeast Industrial</v>
          </cell>
          <cell r="W880" t="str">
            <v>Approved</v>
          </cell>
          <cell r="X880" t="str">
            <v>Area Structure Plan</v>
          </cell>
          <cell r="Y880" t="str">
            <v>Southeast Industrial Area Structure Plan and Supporting Information</v>
          </cell>
        </row>
        <row r="881">
          <cell r="B881">
            <v>4233</v>
          </cell>
          <cell r="C881">
            <v>0</v>
          </cell>
          <cell r="D881">
            <v>0</v>
          </cell>
          <cell r="E881">
            <v>0</v>
          </cell>
          <cell r="F881">
            <v>0</v>
          </cell>
          <cell r="G881">
            <v>0</v>
          </cell>
          <cell r="H881" t="str">
            <v>Calgary</v>
          </cell>
          <cell r="I881" t="str">
            <v>City</v>
          </cell>
          <cell r="J881">
            <v>0</v>
          </cell>
          <cell r="K881">
            <v>0</v>
          </cell>
          <cell r="L881">
            <v>0</v>
          </cell>
          <cell r="M881">
            <v>0</v>
          </cell>
          <cell r="N881">
            <v>0</v>
          </cell>
          <cell r="O881">
            <v>0</v>
          </cell>
          <cell r="P881">
            <v>0</v>
          </cell>
          <cell r="Q881">
            <v>0</v>
          </cell>
          <cell r="R881">
            <v>0</v>
          </cell>
          <cell r="U881">
            <v>40</v>
          </cell>
          <cell r="V881" t="str">
            <v>Southeast Industrial</v>
          </cell>
          <cell r="W881" t="str">
            <v>Approved</v>
          </cell>
          <cell r="X881" t="str">
            <v>Area Structure Plan</v>
          </cell>
          <cell r="Y881" t="str">
            <v>Southeast Industrial Area Structure Plan and Supporting Information</v>
          </cell>
        </row>
        <row r="882">
          <cell r="B882">
            <v>1101</v>
          </cell>
          <cell r="C882" t="str">
            <v>Outside_levy_boundary</v>
          </cell>
          <cell r="D882">
            <v>0</v>
          </cell>
          <cell r="E882">
            <v>0</v>
          </cell>
          <cell r="F882">
            <v>0</v>
          </cell>
          <cell r="G882">
            <v>0</v>
          </cell>
          <cell r="H882" t="str">
            <v>Calgary</v>
          </cell>
          <cell r="I882" t="str">
            <v>City</v>
          </cell>
          <cell r="J882">
            <v>2190</v>
          </cell>
          <cell r="K882">
            <v>2189</v>
          </cell>
          <cell r="L882">
            <v>2189</v>
          </cell>
          <cell r="M882">
            <v>2189</v>
          </cell>
          <cell r="N882">
            <v>2189</v>
          </cell>
          <cell r="O882">
            <v>2189</v>
          </cell>
          <cell r="P882">
            <v>2189</v>
          </cell>
          <cell r="Q882">
            <v>2189</v>
          </cell>
          <cell r="R882">
            <v>2189</v>
          </cell>
          <cell r="U882">
            <v>41</v>
          </cell>
          <cell r="V882" t="str">
            <v>Chaparral</v>
          </cell>
          <cell r="W882" t="str">
            <v>Approved</v>
          </cell>
          <cell r="X882" t="str">
            <v>Area Structure Plan</v>
          </cell>
          <cell r="Y882" t="str">
            <v>Chaparral Area Structure Plan and Supporting Information</v>
          </cell>
        </row>
        <row r="883">
          <cell r="B883">
            <v>1102</v>
          </cell>
          <cell r="C883" t="str">
            <v>Outside_levy_boundary</v>
          </cell>
          <cell r="D883">
            <v>0</v>
          </cell>
          <cell r="E883">
            <v>0</v>
          </cell>
          <cell r="F883">
            <v>0</v>
          </cell>
          <cell r="G883">
            <v>0</v>
          </cell>
          <cell r="H883" t="str">
            <v>Calgary</v>
          </cell>
          <cell r="I883" t="str">
            <v>City</v>
          </cell>
          <cell r="J883">
            <v>1687.0000000299999</v>
          </cell>
          <cell r="K883">
            <v>1681</v>
          </cell>
          <cell r="L883">
            <v>1681</v>
          </cell>
          <cell r="M883">
            <v>1681</v>
          </cell>
          <cell r="N883">
            <v>1681</v>
          </cell>
          <cell r="O883">
            <v>1681</v>
          </cell>
          <cell r="P883">
            <v>1681</v>
          </cell>
          <cell r="Q883">
            <v>1681</v>
          </cell>
          <cell r="R883">
            <v>1681</v>
          </cell>
          <cell r="U883">
            <v>41</v>
          </cell>
          <cell r="V883" t="str">
            <v>Chaparral</v>
          </cell>
          <cell r="W883" t="str">
            <v>Approved</v>
          </cell>
          <cell r="X883" t="str">
            <v>Area Structure Plan</v>
          </cell>
          <cell r="Y883" t="str">
            <v>Chaparral Area Structure Plan and Supporting Information</v>
          </cell>
        </row>
        <row r="884">
          <cell r="B884">
            <v>1103</v>
          </cell>
          <cell r="C884" t="str">
            <v>Outside_levy_boundary</v>
          </cell>
          <cell r="D884">
            <v>0</v>
          </cell>
          <cell r="E884">
            <v>0</v>
          </cell>
          <cell r="F884">
            <v>0</v>
          </cell>
          <cell r="G884">
            <v>0</v>
          </cell>
          <cell r="H884" t="str">
            <v>Calgary</v>
          </cell>
          <cell r="I884" t="str">
            <v>City</v>
          </cell>
          <cell r="J884">
            <v>1727.99999998</v>
          </cell>
          <cell r="K884">
            <v>1702</v>
          </cell>
          <cell r="L884">
            <v>1702</v>
          </cell>
          <cell r="M884">
            <v>1702</v>
          </cell>
          <cell r="N884">
            <v>1702</v>
          </cell>
          <cell r="O884">
            <v>1702</v>
          </cell>
          <cell r="P884">
            <v>1702</v>
          </cell>
          <cell r="Q884">
            <v>1702</v>
          </cell>
          <cell r="R884">
            <v>1702</v>
          </cell>
          <cell r="U884">
            <v>41</v>
          </cell>
          <cell r="V884" t="str">
            <v>Chaparral</v>
          </cell>
          <cell r="W884" t="str">
            <v>Approved</v>
          </cell>
          <cell r="X884" t="str">
            <v>Area Structure Plan</v>
          </cell>
          <cell r="Y884" t="str">
            <v>Chaparral Area Structure Plan and Supporting Information</v>
          </cell>
        </row>
        <row r="885">
          <cell r="B885">
            <v>1104</v>
          </cell>
          <cell r="C885" t="str">
            <v>Outside_levy_boundary</v>
          </cell>
          <cell r="D885">
            <v>0</v>
          </cell>
          <cell r="E885">
            <v>0</v>
          </cell>
          <cell r="F885">
            <v>0</v>
          </cell>
          <cell r="G885">
            <v>0</v>
          </cell>
          <cell r="H885" t="str">
            <v>Calgary</v>
          </cell>
          <cell r="I885" t="str">
            <v>City</v>
          </cell>
          <cell r="J885">
            <v>3240.0000000099999</v>
          </cell>
          <cell r="K885">
            <v>3232</v>
          </cell>
          <cell r="L885">
            <v>3232</v>
          </cell>
          <cell r="M885">
            <v>3232</v>
          </cell>
          <cell r="N885">
            <v>3232</v>
          </cell>
          <cell r="O885">
            <v>3232</v>
          </cell>
          <cell r="P885">
            <v>3232</v>
          </cell>
          <cell r="Q885">
            <v>3232</v>
          </cell>
          <cell r="R885">
            <v>3232</v>
          </cell>
          <cell r="U885">
            <v>41</v>
          </cell>
          <cell r="V885" t="str">
            <v>Chaparral</v>
          </cell>
          <cell r="W885" t="str">
            <v>Approved</v>
          </cell>
          <cell r="X885" t="str">
            <v>Area Structure Plan</v>
          </cell>
          <cell r="Y885" t="str">
            <v>Chaparral Area Structure Plan and Supporting Information</v>
          </cell>
        </row>
        <row r="886">
          <cell r="B886">
            <v>1105</v>
          </cell>
          <cell r="C886" t="str">
            <v>Outside_levy_boundary</v>
          </cell>
          <cell r="D886">
            <v>0</v>
          </cell>
          <cell r="E886">
            <v>0</v>
          </cell>
          <cell r="F886">
            <v>0</v>
          </cell>
          <cell r="G886">
            <v>0</v>
          </cell>
          <cell r="H886" t="str">
            <v>Calgary</v>
          </cell>
          <cell r="I886" t="str">
            <v>City</v>
          </cell>
          <cell r="J886">
            <v>2443.0000000199998</v>
          </cell>
          <cell r="K886">
            <v>2412</v>
          </cell>
          <cell r="L886">
            <v>2412</v>
          </cell>
          <cell r="M886">
            <v>2412</v>
          </cell>
          <cell r="N886">
            <v>2412</v>
          </cell>
          <cell r="O886">
            <v>2412</v>
          </cell>
          <cell r="P886">
            <v>2412</v>
          </cell>
          <cell r="Q886">
            <v>2412</v>
          </cell>
          <cell r="R886">
            <v>2412</v>
          </cell>
          <cell r="U886">
            <v>41</v>
          </cell>
          <cell r="V886" t="str">
            <v>Chaparral</v>
          </cell>
          <cell r="W886" t="str">
            <v>Approved</v>
          </cell>
          <cell r="X886" t="str">
            <v>Area Structure Plan</v>
          </cell>
          <cell r="Y886" t="str">
            <v>Chaparral Area Structure Plan and Supporting Information</v>
          </cell>
        </row>
        <row r="887">
          <cell r="B887">
            <v>1106</v>
          </cell>
          <cell r="C887" t="str">
            <v>Outside_levy_boundary</v>
          </cell>
          <cell r="D887">
            <v>0</v>
          </cell>
          <cell r="E887">
            <v>0</v>
          </cell>
          <cell r="F887">
            <v>0</v>
          </cell>
          <cell r="G887">
            <v>0</v>
          </cell>
          <cell r="H887" t="str">
            <v>Calgary</v>
          </cell>
          <cell r="I887" t="str">
            <v>City</v>
          </cell>
          <cell r="J887">
            <v>1429</v>
          </cell>
          <cell r="K887">
            <v>1438</v>
          </cell>
          <cell r="L887">
            <v>1438</v>
          </cell>
          <cell r="M887">
            <v>1438</v>
          </cell>
          <cell r="N887">
            <v>1438</v>
          </cell>
          <cell r="O887">
            <v>1438</v>
          </cell>
          <cell r="P887">
            <v>1438</v>
          </cell>
          <cell r="Q887">
            <v>1438</v>
          </cell>
          <cell r="R887">
            <v>1438</v>
          </cell>
          <cell r="U887">
            <v>41</v>
          </cell>
          <cell r="V887" t="str">
            <v>Chaparral</v>
          </cell>
          <cell r="W887" t="str">
            <v>Approved</v>
          </cell>
          <cell r="X887" t="str">
            <v>Area Structure Plan</v>
          </cell>
          <cell r="Y887" t="str">
            <v>Chaparral Area Structure Plan and Supporting Information</v>
          </cell>
        </row>
        <row r="888">
          <cell r="B888">
            <v>2122</v>
          </cell>
          <cell r="C888">
            <v>0</v>
          </cell>
          <cell r="D888">
            <v>0</v>
          </cell>
          <cell r="E888">
            <v>0</v>
          </cell>
          <cell r="F888">
            <v>0</v>
          </cell>
          <cell r="G888">
            <v>0</v>
          </cell>
          <cell r="H888" t="str">
            <v>Calgary</v>
          </cell>
          <cell r="I888" t="str">
            <v>City</v>
          </cell>
          <cell r="J888">
            <v>1764.00000002</v>
          </cell>
          <cell r="K888">
            <v>1754.5548962299999</v>
          </cell>
          <cell r="L888">
            <v>1765.8587909299999</v>
          </cell>
          <cell r="M888">
            <v>1767.17624239</v>
          </cell>
          <cell r="N888">
            <v>1755.68843947</v>
          </cell>
          <cell r="O888">
            <v>1686.19288196</v>
          </cell>
          <cell r="P888">
            <v>1562.30679106</v>
          </cell>
          <cell r="Q888">
            <v>1444.94534</v>
          </cell>
          <cell r="R888">
            <v>1380.1828523199999</v>
          </cell>
          <cell r="U888">
            <v>42</v>
          </cell>
          <cell r="V888" t="str">
            <v>Foxdale</v>
          </cell>
          <cell r="W888" t="str">
            <v>Approved</v>
          </cell>
          <cell r="X888" t="str">
            <v>Area Structure Plan</v>
          </cell>
          <cell r="Y888" t="str">
            <v>Foxdale Area Structure Plan, 13P89</v>
          </cell>
        </row>
        <row r="889">
          <cell r="B889">
            <v>2157</v>
          </cell>
          <cell r="C889">
            <v>0</v>
          </cell>
          <cell r="D889">
            <v>0</v>
          </cell>
          <cell r="E889">
            <v>0</v>
          </cell>
          <cell r="F889">
            <v>0</v>
          </cell>
          <cell r="G889">
            <v>0</v>
          </cell>
          <cell r="H889" t="str">
            <v>Calgary</v>
          </cell>
          <cell r="I889" t="str">
            <v>City</v>
          </cell>
          <cell r="J889">
            <v>4094.0000000099999</v>
          </cell>
          <cell r="K889">
            <v>4136.1078120599996</v>
          </cell>
          <cell r="L889">
            <v>4162.6153712200003</v>
          </cell>
          <cell r="M889">
            <v>4165.6473820299998</v>
          </cell>
          <cell r="N889">
            <v>4138.6940257699998</v>
          </cell>
          <cell r="O889">
            <v>3975.4213407500001</v>
          </cell>
          <cell r="P889">
            <v>3683.4865147800001</v>
          </cell>
          <cell r="Q889">
            <v>3406.1548837700002</v>
          </cell>
          <cell r="R889">
            <v>3253.2054469899999</v>
          </cell>
          <cell r="U889">
            <v>42</v>
          </cell>
          <cell r="V889" t="str">
            <v>Foxdale</v>
          </cell>
          <cell r="W889" t="str">
            <v>Approved</v>
          </cell>
          <cell r="X889" t="str">
            <v>Area Structure Plan</v>
          </cell>
          <cell r="Y889" t="str">
            <v>Foxdale Area Structure Plan, 13P89</v>
          </cell>
        </row>
        <row r="890">
          <cell r="B890">
            <v>1817</v>
          </cell>
          <cell r="C890">
            <v>0</v>
          </cell>
          <cell r="D890">
            <v>0</v>
          </cell>
          <cell r="E890">
            <v>0</v>
          </cell>
          <cell r="F890">
            <v>0</v>
          </cell>
          <cell r="G890">
            <v>0</v>
          </cell>
          <cell r="H890" t="str">
            <v>Calgary</v>
          </cell>
          <cell r="I890" t="str">
            <v>City</v>
          </cell>
          <cell r="J890">
            <v>3045.9999999299998</v>
          </cell>
          <cell r="K890">
            <v>3117.8572275699998</v>
          </cell>
          <cell r="L890">
            <v>3137.9443334600001</v>
          </cell>
          <cell r="M890">
            <v>3140.2854546799999</v>
          </cell>
          <cell r="N890">
            <v>3119.8715425800001</v>
          </cell>
          <cell r="O890">
            <v>2996.3774154799999</v>
          </cell>
          <cell r="P890">
            <v>2885.3303840499998</v>
          </cell>
          <cell r="Q890">
            <v>2894.0493578000001</v>
          </cell>
          <cell r="R890">
            <v>2932.0430305</v>
          </cell>
          <cell r="U890">
            <v>44</v>
          </cell>
          <cell r="V890" t="str">
            <v>Burlington Phase 3</v>
          </cell>
          <cell r="W890" t="str">
            <v>Approved</v>
          </cell>
          <cell r="X890" t="str">
            <v>Area Structure Plan</v>
          </cell>
          <cell r="Y890" t="str">
            <v>Burlington (Monterey Park) Phase 3 Area Structure Plan and Supporting Information</v>
          </cell>
        </row>
        <row r="891">
          <cell r="B891">
            <v>1818</v>
          </cell>
          <cell r="C891">
            <v>0</v>
          </cell>
          <cell r="D891">
            <v>0</v>
          </cell>
          <cell r="E891">
            <v>0</v>
          </cell>
          <cell r="F891">
            <v>0</v>
          </cell>
          <cell r="G891">
            <v>0</v>
          </cell>
          <cell r="H891" t="str">
            <v>Calgary</v>
          </cell>
          <cell r="I891" t="str">
            <v>City</v>
          </cell>
          <cell r="J891">
            <v>2970.00000004</v>
          </cell>
          <cell r="K891">
            <v>2910.0676530599999</v>
          </cell>
          <cell r="L891">
            <v>2928.8160540899999</v>
          </cell>
          <cell r="M891">
            <v>2931.0011515000001</v>
          </cell>
          <cell r="N891">
            <v>2911.94772457</v>
          </cell>
          <cell r="O891">
            <v>2796.68386255</v>
          </cell>
          <cell r="P891">
            <v>2693.0375596200001</v>
          </cell>
          <cell r="Q891">
            <v>2701.1754573899998</v>
          </cell>
          <cell r="R891">
            <v>2736.6370420200001</v>
          </cell>
          <cell r="U891">
            <v>44</v>
          </cell>
          <cell r="V891" t="str">
            <v>Burlington Phase 3</v>
          </cell>
          <cell r="W891" t="str">
            <v>Approved</v>
          </cell>
          <cell r="X891" t="str">
            <v>Area Structure Plan</v>
          </cell>
          <cell r="Y891" t="str">
            <v>Burlington (Monterey Park) Phase 3 Area Structure Plan and Supporting Information</v>
          </cell>
        </row>
        <row r="892">
          <cell r="B892">
            <v>1401</v>
          </cell>
          <cell r="C892">
            <v>0</v>
          </cell>
          <cell r="D892">
            <v>0</v>
          </cell>
          <cell r="E892">
            <v>0</v>
          </cell>
          <cell r="F892">
            <v>0</v>
          </cell>
          <cell r="G892">
            <v>0</v>
          </cell>
          <cell r="H892" t="str">
            <v>Calgary</v>
          </cell>
          <cell r="I892" t="str">
            <v>City</v>
          </cell>
          <cell r="J892">
            <v>1460</v>
          </cell>
          <cell r="K892">
            <v>1507.0942513800001</v>
          </cell>
          <cell r="L892">
            <v>1622.2693940199999</v>
          </cell>
          <cell r="M892">
            <v>1661.48767595</v>
          </cell>
          <cell r="N892">
            <v>1666.9888653600001</v>
          </cell>
          <cell r="O892">
            <v>1624.54665355</v>
          </cell>
          <cell r="P892">
            <v>1723.44451215</v>
          </cell>
          <cell r="Q892">
            <v>1896.8110278900001</v>
          </cell>
          <cell r="R892">
            <v>2043.3278021199999</v>
          </cell>
          <cell r="U892">
            <v>45</v>
          </cell>
          <cell r="V892" t="str">
            <v>Barlow</v>
          </cell>
          <cell r="W892" t="str">
            <v>Approved</v>
          </cell>
          <cell r="X892" t="str">
            <v>Area Structure Plan</v>
          </cell>
          <cell r="Y892" t="str">
            <v>Barlow Area Structure Plan</v>
          </cell>
        </row>
        <row r="893">
          <cell r="B893">
            <v>1402</v>
          </cell>
          <cell r="C893">
            <v>0</v>
          </cell>
          <cell r="D893">
            <v>0</v>
          </cell>
          <cell r="E893">
            <v>0</v>
          </cell>
          <cell r="F893">
            <v>0</v>
          </cell>
          <cell r="G893">
            <v>0</v>
          </cell>
          <cell r="H893" t="str">
            <v>Calgary</v>
          </cell>
          <cell r="I893" t="str">
            <v>City</v>
          </cell>
          <cell r="J893">
            <v>1163</v>
          </cell>
          <cell r="K893">
            <v>1177.81212551</v>
          </cell>
          <cell r="L893">
            <v>1185.4002972799999</v>
          </cell>
          <cell r="M893">
            <v>1186.28468671</v>
          </cell>
          <cell r="N893">
            <v>1178.5730589899999</v>
          </cell>
          <cell r="O893">
            <v>1131.92150569</v>
          </cell>
          <cell r="P893">
            <v>1169.3211589699999</v>
          </cell>
          <cell r="Q893">
            <v>1229.3041861500001</v>
          </cell>
          <cell r="R893">
            <v>1288.64426177</v>
          </cell>
          <cell r="U893">
            <v>45</v>
          </cell>
          <cell r="V893" t="str">
            <v>Barlow</v>
          </cell>
          <cell r="W893" t="str">
            <v>Approved</v>
          </cell>
          <cell r="X893" t="str">
            <v>Area Structure Plan</v>
          </cell>
          <cell r="Y893" t="str">
            <v>Barlow Area Structure Plan</v>
          </cell>
        </row>
        <row r="894">
          <cell r="B894">
            <v>1403</v>
          </cell>
          <cell r="C894">
            <v>0</v>
          </cell>
          <cell r="D894">
            <v>0</v>
          </cell>
          <cell r="E894">
            <v>0</v>
          </cell>
          <cell r="F894">
            <v>0</v>
          </cell>
          <cell r="G894">
            <v>0</v>
          </cell>
          <cell r="H894" t="str">
            <v>Calgary</v>
          </cell>
          <cell r="I894" t="str">
            <v>City</v>
          </cell>
          <cell r="J894">
            <v>1215.9999999900001</v>
          </cell>
          <cell r="K894">
            <v>1219.37004052</v>
          </cell>
          <cell r="L894">
            <v>1227.2259533900001</v>
          </cell>
          <cell r="M894">
            <v>1228.1415477400001</v>
          </cell>
          <cell r="N894">
            <v>1220.1578231000001</v>
          </cell>
          <cell r="O894">
            <v>1171.86021684</v>
          </cell>
          <cell r="P894">
            <v>1210.57947956</v>
          </cell>
          <cell r="Q894">
            <v>1272.6789478400001</v>
          </cell>
          <cell r="R894">
            <v>1334.1127785399999</v>
          </cell>
          <cell r="U894">
            <v>45</v>
          </cell>
          <cell r="V894" t="str">
            <v>Barlow</v>
          </cell>
          <cell r="W894" t="str">
            <v>Approved</v>
          </cell>
          <cell r="X894" t="str">
            <v>Area Structure Plan</v>
          </cell>
          <cell r="Y894" t="str">
            <v>Barlow Area Structure Plan</v>
          </cell>
        </row>
        <row r="895">
          <cell r="B895">
            <v>1404</v>
          </cell>
          <cell r="C895">
            <v>0</v>
          </cell>
          <cell r="D895">
            <v>0</v>
          </cell>
          <cell r="E895">
            <v>0</v>
          </cell>
          <cell r="F895">
            <v>0</v>
          </cell>
          <cell r="G895">
            <v>0</v>
          </cell>
          <cell r="H895" t="str">
            <v>Calgary</v>
          </cell>
          <cell r="I895" t="str">
            <v>City</v>
          </cell>
          <cell r="J895">
            <v>1963.99999998</v>
          </cell>
          <cell r="K895">
            <v>1978.56219384</v>
          </cell>
          <cell r="L895">
            <v>1991.30927791</v>
          </cell>
          <cell r="M895">
            <v>1992.7949308300001</v>
          </cell>
          <cell r="N895">
            <v>1979.8404585400001</v>
          </cell>
          <cell r="O895">
            <v>1901.4722736399999</v>
          </cell>
          <cell r="P895">
            <v>1964.29854271</v>
          </cell>
          <cell r="Q895">
            <v>2065.0617703799999</v>
          </cell>
          <cell r="R895">
            <v>2164.7449276699999</v>
          </cell>
          <cell r="U895">
            <v>45</v>
          </cell>
          <cell r="V895" t="str">
            <v>Barlow</v>
          </cell>
          <cell r="W895" t="str">
            <v>Approved</v>
          </cell>
          <cell r="X895" t="str">
            <v>Area Structure Plan</v>
          </cell>
          <cell r="Y895" t="str">
            <v>Barlow Area Structure Plan</v>
          </cell>
        </row>
        <row r="896">
          <cell r="B896">
            <v>1405</v>
          </cell>
          <cell r="C896">
            <v>0</v>
          </cell>
          <cell r="D896">
            <v>0</v>
          </cell>
          <cell r="E896">
            <v>0</v>
          </cell>
          <cell r="F896">
            <v>0</v>
          </cell>
          <cell r="G896">
            <v>0</v>
          </cell>
          <cell r="H896" t="str">
            <v>Calgary</v>
          </cell>
          <cell r="I896" t="str">
            <v>City</v>
          </cell>
          <cell r="J896">
            <v>1412.9999999900001</v>
          </cell>
          <cell r="K896">
            <v>1443.3773381000001</v>
          </cell>
          <cell r="L896">
            <v>1452.6764405199999</v>
          </cell>
          <cell r="M896">
            <v>1453.7602366900001</v>
          </cell>
          <cell r="N896">
            <v>1444.3098431599999</v>
          </cell>
          <cell r="O896">
            <v>1387.1396101299999</v>
          </cell>
          <cell r="P896">
            <v>1432.9718886400001</v>
          </cell>
          <cell r="Q896">
            <v>1506.4794895</v>
          </cell>
          <cell r="R896">
            <v>1579.1991699600001</v>
          </cell>
          <cell r="U896">
            <v>45</v>
          </cell>
          <cell r="V896" t="str">
            <v>Barlow</v>
          </cell>
          <cell r="W896" t="str">
            <v>Approved</v>
          </cell>
          <cell r="X896" t="str">
            <v>Area Structure Plan</v>
          </cell>
          <cell r="Y896" t="str">
            <v>Barlow Area Structure Plan</v>
          </cell>
        </row>
        <row r="897">
          <cell r="B897">
            <v>1406</v>
          </cell>
          <cell r="C897">
            <v>0</v>
          </cell>
          <cell r="D897">
            <v>0</v>
          </cell>
          <cell r="E897">
            <v>0</v>
          </cell>
          <cell r="F897">
            <v>0</v>
          </cell>
          <cell r="G897">
            <v>0</v>
          </cell>
          <cell r="H897" t="str">
            <v>Calgary</v>
          </cell>
          <cell r="I897" t="str">
            <v>City</v>
          </cell>
          <cell r="J897">
            <v>989.99999999900001</v>
          </cell>
          <cell r="K897">
            <v>1042.4585126300001</v>
          </cell>
          <cell r="L897">
            <v>1095.37251352</v>
          </cell>
          <cell r="M897">
            <v>1105.9047062899999</v>
          </cell>
          <cell r="N897">
            <v>1106.0129891199999</v>
          </cell>
          <cell r="O897">
            <v>1073.3050992799999</v>
          </cell>
          <cell r="P897">
            <v>1135.11826015</v>
          </cell>
          <cell r="Q897">
            <v>1244.0937182099999</v>
          </cell>
          <cell r="R897">
            <v>1337.74127148</v>
          </cell>
          <cell r="U897">
            <v>45</v>
          </cell>
          <cell r="V897" t="str">
            <v>Barlow</v>
          </cell>
          <cell r="W897" t="str">
            <v>Approved</v>
          </cell>
          <cell r="X897" t="str">
            <v>Area Structure Plan</v>
          </cell>
          <cell r="Y897" t="str">
            <v>Barlow Area Structure Plan</v>
          </cell>
        </row>
        <row r="898">
          <cell r="B898">
            <v>1502</v>
          </cell>
          <cell r="C898">
            <v>0</v>
          </cell>
          <cell r="D898">
            <v>0</v>
          </cell>
          <cell r="E898">
            <v>0</v>
          </cell>
          <cell r="F898">
            <v>0</v>
          </cell>
          <cell r="G898">
            <v>0</v>
          </cell>
          <cell r="H898" t="str">
            <v>Calgary</v>
          </cell>
          <cell r="I898" t="str">
            <v>City</v>
          </cell>
          <cell r="J898">
            <v>973.99999999900001</v>
          </cell>
          <cell r="K898">
            <v>1073.9245653099999</v>
          </cell>
          <cell r="L898">
            <v>1146.8818518099999</v>
          </cell>
          <cell r="M898">
            <v>1171.40756257</v>
          </cell>
          <cell r="N898">
            <v>1164.21975355</v>
          </cell>
          <cell r="O898">
            <v>1260.4580141599999</v>
          </cell>
          <cell r="P898">
            <v>1272.8473741600001</v>
          </cell>
          <cell r="Q898">
            <v>1278.98317537</v>
          </cell>
          <cell r="R898">
            <v>1290.3074800500001</v>
          </cell>
          <cell r="U898">
            <v>45</v>
          </cell>
          <cell r="V898" t="str">
            <v>Barlow</v>
          </cell>
          <cell r="W898" t="str">
            <v>Approved</v>
          </cell>
          <cell r="X898" t="str">
            <v>Area Structure Plan</v>
          </cell>
          <cell r="Y898" t="str">
            <v>Barlow Area Structure Plan</v>
          </cell>
        </row>
        <row r="899">
          <cell r="B899">
            <v>1503</v>
          </cell>
          <cell r="C899">
            <v>0</v>
          </cell>
          <cell r="D899">
            <v>0</v>
          </cell>
          <cell r="E899">
            <v>0</v>
          </cell>
          <cell r="F899">
            <v>0</v>
          </cell>
          <cell r="G899">
            <v>0</v>
          </cell>
          <cell r="H899" t="str">
            <v>Calgary</v>
          </cell>
          <cell r="I899" t="str">
            <v>City</v>
          </cell>
          <cell r="J899">
            <v>1435.9999999700001</v>
          </cell>
          <cell r="K899">
            <v>1740.4123935299999</v>
          </cell>
          <cell r="L899">
            <v>1810.78815502</v>
          </cell>
          <cell r="M899">
            <v>1855.7950673400001</v>
          </cell>
          <cell r="N899">
            <v>1865.0483543</v>
          </cell>
          <cell r="O899">
            <v>2319.1501967200002</v>
          </cell>
          <cell r="P899">
            <v>3076.8606566100002</v>
          </cell>
          <cell r="Q899">
            <v>4030.3077922100001</v>
          </cell>
          <cell r="R899">
            <v>4798.6736722100004</v>
          </cell>
          <cell r="U899">
            <v>45</v>
          </cell>
          <cell r="V899" t="str">
            <v>Barlow</v>
          </cell>
          <cell r="W899" t="str">
            <v>Approved</v>
          </cell>
          <cell r="X899" t="str">
            <v>Area Structure Plan</v>
          </cell>
          <cell r="Y899" t="str">
            <v>Barlow Area Structure Plan</v>
          </cell>
        </row>
        <row r="900">
          <cell r="B900">
            <v>1504</v>
          </cell>
          <cell r="C900">
            <v>0</v>
          </cell>
          <cell r="D900">
            <v>0</v>
          </cell>
          <cell r="E900">
            <v>0</v>
          </cell>
          <cell r="F900">
            <v>0</v>
          </cell>
          <cell r="G900">
            <v>0</v>
          </cell>
          <cell r="H900" t="str">
            <v>Calgary</v>
          </cell>
          <cell r="I900" t="str">
            <v>City</v>
          </cell>
          <cell r="J900">
            <v>2087.0000000599998</v>
          </cell>
          <cell r="K900">
            <v>2126.5489155499999</v>
          </cell>
          <cell r="L900">
            <v>2140.2494190500001</v>
          </cell>
          <cell r="M900">
            <v>2141.8461917300001</v>
          </cell>
          <cell r="N900">
            <v>2127.9227889099998</v>
          </cell>
          <cell r="O900">
            <v>2288.9323900300001</v>
          </cell>
          <cell r="P900">
            <v>2441.9628859999998</v>
          </cell>
          <cell r="Q900">
            <v>2628.26822765</v>
          </cell>
          <cell r="R900">
            <v>2795.0055672499998</v>
          </cell>
          <cell r="U900">
            <v>45</v>
          </cell>
          <cell r="V900" t="str">
            <v>Barlow</v>
          </cell>
          <cell r="W900" t="str">
            <v>Approved</v>
          </cell>
          <cell r="X900" t="str">
            <v>Area Structure Plan</v>
          </cell>
          <cell r="Y900" t="str">
            <v>Barlow Area Structure Plan</v>
          </cell>
        </row>
        <row r="901">
          <cell r="B901">
            <v>1505</v>
          </cell>
          <cell r="C901">
            <v>0</v>
          </cell>
          <cell r="D901">
            <v>0</v>
          </cell>
          <cell r="E901">
            <v>0</v>
          </cell>
          <cell r="F901">
            <v>0</v>
          </cell>
          <cell r="G901">
            <v>0</v>
          </cell>
          <cell r="H901" t="str">
            <v>Calgary</v>
          </cell>
          <cell r="I901" t="str">
            <v>City</v>
          </cell>
          <cell r="J901">
            <v>0</v>
          </cell>
          <cell r="K901">
            <v>0</v>
          </cell>
          <cell r="L901">
            <v>0</v>
          </cell>
          <cell r="M901">
            <v>0</v>
          </cell>
          <cell r="N901">
            <v>0</v>
          </cell>
          <cell r="O901">
            <v>0</v>
          </cell>
          <cell r="P901">
            <v>0</v>
          </cell>
          <cell r="Q901">
            <v>0</v>
          </cell>
          <cell r="R901">
            <v>0</v>
          </cell>
          <cell r="U901">
            <v>45</v>
          </cell>
          <cell r="V901" t="str">
            <v>Barlow</v>
          </cell>
          <cell r="W901" t="str">
            <v>Approved</v>
          </cell>
          <cell r="X901" t="str">
            <v>Area Structure Plan</v>
          </cell>
          <cell r="Y901" t="str">
            <v>Barlow Area Structure Plan</v>
          </cell>
        </row>
        <row r="902">
          <cell r="B902">
            <v>1506</v>
          </cell>
          <cell r="C902">
            <v>0</v>
          </cell>
          <cell r="D902">
            <v>0</v>
          </cell>
          <cell r="E902">
            <v>0</v>
          </cell>
          <cell r="F902">
            <v>0</v>
          </cell>
          <cell r="G902">
            <v>0</v>
          </cell>
          <cell r="H902" t="str">
            <v>Calgary</v>
          </cell>
          <cell r="I902" t="str">
            <v>City</v>
          </cell>
          <cell r="J902">
            <v>940.00000000199998</v>
          </cell>
          <cell r="K902">
            <v>998.89910216199996</v>
          </cell>
          <cell r="L902">
            <v>1068.3303039100001</v>
          </cell>
          <cell r="M902">
            <v>1118</v>
          </cell>
          <cell r="N902">
            <v>1111.3545351299999</v>
          </cell>
          <cell r="O902">
            <v>1204.0691914700001</v>
          </cell>
          <cell r="P902">
            <v>1237.76246107</v>
          </cell>
          <cell r="Q902">
            <v>1265.9379979800001</v>
          </cell>
          <cell r="R902">
            <v>1291.92628775</v>
          </cell>
          <cell r="U902">
            <v>45</v>
          </cell>
          <cell r="V902" t="str">
            <v>Barlow</v>
          </cell>
          <cell r="W902" t="str">
            <v>Approved</v>
          </cell>
          <cell r="X902" t="str">
            <v>Area Structure Plan</v>
          </cell>
          <cell r="Y902" t="str">
            <v>Barlow Area Structure Plan</v>
          </cell>
        </row>
        <row r="903">
          <cell r="B903">
            <v>1551</v>
          </cell>
          <cell r="C903">
            <v>0</v>
          </cell>
          <cell r="D903">
            <v>0</v>
          </cell>
          <cell r="E903">
            <v>0</v>
          </cell>
          <cell r="F903">
            <v>0</v>
          </cell>
          <cell r="G903">
            <v>0</v>
          </cell>
          <cell r="H903" t="str">
            <v>Calgary</v>
          </cell>
          <cell r="I903" t="str">
            <v>City</v>
          </cell>
          <cell r="J903">
            <v>1040</v>
          </cell>
          <cell r="K903">
            <v>1017.3573687000001</v>
          </cell>
          <cell r="L903">
            <v>1023.87614722</v>
          </cell>
          <cell r="M903">
            <v>1024.62125565</v>
          </cell>
          <cell r="N903">
            <v>1017.99271236</v>
          </cell>
          <cell r="O903">
            <v>1095.16734116</v>
          </cell>
          <cell r="P903">
            <v>1168.4276015999999</v>
          </cell>
          <cell r="Q903">
            <v>1257.4009965400001</v>
          </cell>
          <cell r="R903">
            <v>1337.0956759999999</v>
          </cell>
          <cell r="U903">
            <v>45</v>
          </cell>
          <cell r="V903" t="str">
            <v>Barlow</v>
          </cell>
          <cell r="W903" t="str">
            <v>Approved</v>
          </cell>
          <cell r="X903" t="str">
            <v>Area Structure Plan</v>
          </cell>
          <cell r="Y903" t="str">
            <v>Barlow Area Structure Plan</v>
          </cell>
        </row>
        <row r="904">
          <cell r="B904">
            <v>1552</v>
          </cell>
          <cell r="C904">
            <v>0</v>
          </cell>
          <cell r="D904">
            <v>0</v>
          </cell>
          <cell r="E904">
            <v>0</v>
          </cell>
          <cell r="F904">
            <v>0</v>
          </cell>
          <cell r="G904">
            <v>0</v>
          </cell>
          <cell r="H904" t="str">
            <v>Calgary</v>
          </cell>
          <cell r="I904" t="str">
            <v>City</v>
          </cell>
          <cell r="J904">
            <v>0</v>
          </cell>
          <cell r="K904">
            <v>0</v>
          </cell>
          <cell r="L904">
            <v>0</v>
          </cell>
          <cell r="M904">
            <v>0</v>
          </cell>
          <cell r="N904">
            <v>0</v>
          </cell>
          <cell r="O904">
            <v>0</v>
          </cell>
          <cell r="P904">
            <v>0</v>
          </cell>
          <cell r="Q904">
            <v>0</v>
          </cell>
          <cell r="R904">
            <v>0</v>
          </cell>
          <cell r="U904">
            <v>45</v>
          </cell>
          <cell r="V904" t="str">
            <v>Barlow</v>
          </cell>
          <cell r="W904" t="str">
            <v>Approved</v>
          </cell>
          <cell r="X904" t="str">
            <v>Area Structure Plan</v>
          </cell>
          <cell r="Y904" t="str">
            <v>Barlow Area Structure Plan</v>
          </cell>
        </row>
        <row r="905">
          <cell r="B905">
            <v>1553</v>
          </cell>
          <cell r="C905">
            <v>0</v>
          </cell>
          <cell r="D905">
            <v>0</v>
          </cell>
          <cell r="E905">
            <v>0</v>
          </cell>
          <cell r="F905">
            <v>0</v>
          </cell>
          <cell r="G905">
            <v>0</v>
          </cell>
          <cell r="H905" t="str">
            <v>Calgary</v>
          </cell>
          <cell r="I905" t="str">
            <v>City</v>
          </cell>
          <cell r="J905">
            <v>0</v>
          </cell>
          <cell r="K905">
            <v>0</v>
          </cell>
          <cell r="L905">
            <v>0</v>
          </cell>
          <cell r="M905">
            <v>0</v>
          </cell>
          <cell r="N905">
            <v>0</v>
          </cell>
          <cell r="O905">
            <v>0</v>
          </cell>
          <cell r="P905">
            <v>0</v>
          </cell>
          <cell r="Q905">
            <v>0</v>
          </cell>
          <cell r="R905">
            <v>0</v>
          </cell>
          <cell r="U905">
            <v>45</v>
          </cell>
          <cell r="V905" t="str">
            <v>Barlow</v>
          </cell>
          <cell r="W905" t="str">
            <v>Approved</v>
          </cell>
          <cell r="X905" t="str">
            <v>Area Structure Plan</v>
          </cell>
          <cell r="Y905" t="str">
            <v>Barlow Area Structure Plan</v>
          </cell>
        </row>
        <row r="906">
          <cell r="B906">
            <v>1554</v>
          </cell>
          <cell r="C906">
            <v>0</v>
          </cell>
          <cell r="D906">
            <v>0</v>
          </cell>
          <cell r="E906">
            <v>0</v>
          </cell>
          <cell r="F906">
            <v>0</v>
          </cell>
          <cell r="G906">
            <v>0</v>
          </cell>
          <cell r="H906" t="str">
            <v>Calgary</v>
          </cell>
          <cell r="I906" t="str">
            <v>City</v>
          </cell>
          <cell r="J906">
            <v>0</v>
          </cell>
          <cell r="K906">
            <v>0</v>
          </cell>
          <cell r="L906">
            <v>0</v>
          </cell>
          <cell r="M906">
            <v>0</v>
          </cell>
          <cell r="N906">
            <v>0</v>
          </cell>
          <cell r="O906">
            <v>0</v>
          </cell>
          <cell r="P906">
            <v>0</v>
          </cell>
          <cell r="Q906">
            <v>0</v>
          </cell>
          <cell r="R906">
            <v>0</v>
          </cell>
          <cell r="U906">
            <v>45</v>
          </cell>
          <cell r="V906" t="str">
            <v>Barlow</v>
          </cell>
          <cell r="W906" t="str">
            <v>Approved</v>
          </cell>
          <cell r="X906" t="str">
            <v>Area Structure Plan</v>
          </cell>
          <cell r="Y906" t="str">
            <v>Barlow Area Structure Plan</v>
          </cell>
        </row>
        <row r="907">
          <cell r="B907">
            <v>1555</v>
          </cell>
          <cell r="C907">
            <v>0</v>
          </cell>
          <cell r="D907">
            <v>0</v>
          </cell>
          <cell r="E907">
            <v>0</v>
          </cell>
          <cell r="F907">
            <v>0</v>
          </cell>
          <cell r="G907">
            <v>0</v>
          </cell>
          <cell r="H907" t="str">
            <v>Calgary</v>
          </cell>
          <cell r="I907" t="str">
            <v>City</v>
          </cell>
          <cell r="J907">
            <v>1156.9999999900001</v>
          </cell>
          <cell r="K907">
            <v>1268.8255063399999</v>
          </cell>
          <cell r="L907">
            <v>1353.4062686899999</v>
          </cell>
          <cell r="M907">
            <v>1355.5023158900001</v>
          </cell>
          <cell r="N907">
            <v>1347.15427804</v>
          </cell>
          <cell r="O907">
            <v>1457.50995416</v>
          </cell>
          <cell r="P907">
            <v>1563.6710327200001</v>
          </cell>
          <cell r="Q907">
            <v>1677.57008845</v>
          </cell>
          <cell r="R907">
            <v>1776.8490335199999</v>
          </cell>
          <cell r="U907">
            <v>45</v>
          </cell>
          <cell r="V907" t="str">
            <v>Barlow</v>
          </cell>
          <cell r="W907" t="str">
            <v>Approved</v>
          </cell>
          <cell r="X907" t="str">
            <v>Area Structure Plan</v>
          </cell>
          <cell r="Y907" t="str">
            <v>Barlow Area Structure Plan</v>
          </cell>
        </row>
        <row r="908">
          <cell r="B908">
            <v>1819</v>
          </cell>
          <cell r="C908">
            <v>0</v>
          </cell>
          <cell r="D908">
            <v>0</v>
          </cell>
          <cell r="E908">
            <v>0</v>
          </cell>
          <cell r="F908">
            <v>0</v>
          </cell>
          <cell r="G908">
            <v>0</v>
          </cell>
          <cell r="H908" t="str">
            <v>Calgary</v>
          </cell>
          <cell r="I908" t="str">
            <v>City</v>
          </cell>
          <cell r="J908">
            <v>1563.0000000299999</v>
          </cell>
          <cell r="K908">
            <v>1530.54759902</v>
          </cell>
          <cell r="L908">
            <v>1540.4083047399999</v>
          </cell>
          <cell r="M908">
            <v>1541.5575549600001</v>
          </cell>
          <cell r="N908">
            <v>1531.5364213600001</v>
          </cell>
          <cell r="O908">
            <v>1470.9134916200001</v>
          </cell>
          <cell r="P908">
            <v>1416.40080711</v>
          </cell>
          <cell r="Q908">
            <v>1420.68092766</v>
          </cell>
          <cell r="R908">
            <v>1439.33191779</v>
          </cell>
          <cell r="U908">
            <v>46</v>
          </cell>
          <cell r="V908" t="str">
            <v>Burlington Phase 2</v>
          </cell>
          <cell r="W908" t="str">
            <v>Approved</v>
          </cell>
          <cell r="X908" t="str">
            <v>Area Structure Plan</v>
          </cell>
          <cell r="Y908" t="str">
            <v>Burlington Phase 2 Area Structure Plan 5P84</v>
          </cell>
        </row>
        <row r="909">
          <cell r="B909">
            <v>1820</v>
          </cell>
          <cell r="C909">
            <v>0</v>
          </cell>
          <cell r="D909">
            <v>0</v>
          </cell>
          <cell r="E909">
            <v>0</v>
          </cell>
          <cell r="F909">
            <v>0</v>
          </cell>
          <cell r="G909">
            <v>0</v>
          </cell>
          <cell r="H909" t="str">
            <v>Calgary</v>
          </cell>
          <cell r="I909" t="str">
            <v>City</v>
          </cell>
          <cell r="J909">
            <v>2753.9999999500001</v>
          </cell>
          <cell r="K909">
            <v>2694.0819521799999</v>
          </cell>
          <cell r="L909">
            <v>2710.8457086799999</v>
          </cell>
          <cell r="M909">
            <v>2712.5558206400001</v>
          </cell>
          <cell r="N909">
            <v>2695.4576329500001</v>
          </cell>
          <cell r="O909">
            <v>2591.0960289499999</v>
          </cell>
          <cell r="P909">
            <v>2495.7083949399998</v>
          </cell>
          <cell r="Q909">
            <v>2500.5084603800001</v>
          </cell>
          <cell r="R909">
            <v>2532.0979997099998</v>
          </cell>
          <cell r="U909">
            <v>46</v>
          </cell>
          <cell r="V909" t="str">
            <v>Burlington Phase 2</v>
          </cell>
          <cell r="W909" t="str">
            <v>Approved</v>
          </cell>
          <cell r="X909" t="str">
            <v>Area Structure Plan</v>
          </cell>
          <cell r="Y909" t="str">
            <v>Burlington Phase 2 Area Structure Plan 5P84</v>
          </cell>
        </row>
        <row r="910">
          <cell r="B910">
            <v>1823</v>
          </cell>
          <cell r="C910">
            <v>0</v>
          </cell>
          <cell r="D910">
            <v>0</v>
          </cell>
          <cell r="E910">
            <v>0</v>
          </cell>
          <cell r="F910">
            <v>0</v>
          </cell>
          <cell r="G910">
            <v>0</v>
          </cell>
          <cell r="H910" t="str">
            <v>Calgary</v>
          </cell>
          <cell r="I910" t="str">
            <v>City</v>
          </cell>
          <cell r="J910">
            <v>326.00000000199998</v>
          </cell>
          <cell r="K910">
            <v>316.11240618199997</v>
          </cell>
          <cell r="L910">
            <v>318.01866696299999</v>
          </cell>
          <cell r="M910">
            <v>318.187297253</v>
          </cell>
          <cell r="N910">
            <v>316.23646730199999</v>
          </cell>
          <cell r="O910">
            <v>304.23144740200001</v>
          </cell>
          <cell r="P910">
            <v>283.30711334599999</v>
          </cell>
          <cell r="Q910">
            <v>468.05950549599999</v>
          </cell>
          <cell r="R910">
            <v>524.05948810899997</v>
          </cell>
          <cell r="U910">
            <v>46</v>
          </cell>
          <cell r="V910" t="str">
            <v>Burlington Phase 2</v>
          </cell>
          <cell r="W910" t="str">
            <v>Approved</v>
          </cell>
          <cell r="X910" t="str">
            <v>Area Structure Plan</v>
          </cell>
          <cell r="Y910" t="str">
            <v>Burlington Phase 2 Area Structure Plan 5P84</v>
          </cell>
        </row>
        <row r="911">
          <cell r="B911">
            <v>1307</v>
          </cell>
          <cell r="C911" t="str">
            <v>Outside_levy_boundary</v>
          </cell>
          <cell r="D911">
            <v>0</v>
          </cell>
          <cell r="E911">
            <v>0</v>
          </cell>
          <cell r="F911">
            <v>0</v>
          </cell>
          <cell r="G911">
            <v>0</v>
          </cell>
          <cell r="H911" t="str">
            <v>Calgary</v>
          </cell>
          <cell r="I911" t="str">
            <v>City</v>
          </cell>
          <cell r="J911">
            <v>2929.0000000099999</v>
          </cell>
          <cell r="K911">
            <v>2970</v>
          </cell>
          <cell r="L911">
            <v>2970</v>
          </cell>
          <cell r="M911">
            <v>2970</v>
          </cell>
          <cell r="N911">
            <v>2970</v>
          </cell>
          <cell r="O911">
            <v>2970</v>
          </cell>
          <cell r="P911">
            <v>2970</v>
          </cell>
          <cell r="Q911">
            <v>2970</v>
          </cell>
          <cell r="R911">
            <v>2970</v>
          </cell>
          <cell r="U911">
            <v>47</v>
          </cell>
          <cell r="V911" t="str">
            <v>Cranston</v>
          </cell>
          <cell r="W911" t="str">
            <v>Approved</v>
          </cell>
          <cell r="X911" t="str">
            <v>Community Plan</v>
          </cell>
          <cell r="Y911" t="str">
            <v>Cranston Community Plan</v>
          </cell>
        </row>
        <row r="912">
          <cell r="B912">
            <v>1309</v>
          </cell>
          <cell r="C912" t="str">
            <v>Outside_levy_boundary</v>
          </cell>
          <cell r="D912">
            <v>0</v>
          </cell>
          <cell r="E912">
            <v>0</v>
          </cell>
          <cell r="F912">
            <v>0</v>
          </cell>
          <cell r="G912">
            <v>0</v>
          </cell>
          <cell r="H912" t="str">
            <v>Calgary</v>
          </cell>
          <cell r="I912" t="str">
            <v>City</v>
          </cell>
          <cell r="J912">
            <v>3827.0000000199998</v>
          </cell>
          <cell r="K912">
            <v>3992</v>
          </cell>
          <cell r="L912">
            <v>3992</v>
          </cell>
          <cell r="M912">
            <v>3992</v>
          </cell>
          <cell r="N912">
            <v>3992</v>
          </cell>
          <cell r="O912">
            <v>3992</v>
          </cell>
          <cell r="P912">
            <v>3992</v>
          </cell>
          <cell r="Q912">
            <v>3992</v>
          </cell>
          <cell r="R912">
            <v>3992</v>
          </cell>
          <cell r="U912">
            <v>47</v>
          </cell>
          <cell r="V912" t="str">
            <v>Cranston</v>
          </cell>
          <cell r="W912" t="str">
            <v>Approved</v>
          </cell>
          <cell r="X912" t="str">
            <v>Community Plan</v>
          </cell>
          <cell r="Y912" t="str">
            <v>Cranston Community Plan</v>
          </cell>
        </row>
        <row r="913">
          <cell r="B913">
            <v>1322</v>
          </cell>
          <cell r="C913" t="str">
            <v>Outside_levy_boundary</v>
          </cell>
          <cell r="D913">
            <v>0</v>
          </cell>
          <cell r="E913">
            <v>0</v>
          </cell>
          <cell r="F913">
            <v>0</v>
          </cell>
          <cell r="G913">
            <v>0</v>
          </cell>
          <cell r="H913" t="str">
            <v>Calgary</v>
          </cell>
          <cell r="I913" t="str">
            <v>City</v>
          </cell>
          <cell r="J913">
            <v>6180.0000000099999</v>
          </cell>
          <cell r="K913">
            <v>6415.04</v>
          </cell>
          <cell r="L913">
            <v>6415.04</v>
          </cell>
          <cell r="M913">
            <v>6415.04</v>
          </cell>
          <cell r="N913">
            <v>6415.04</v>
          </cell>
          <cell r="O913">
            <v>6415.04</v>
          </cell>
          <cell r="P913">
            <v>6415.04</v>
          </cell>
          <cell r="Q913">
            <v>6415.04</v>
          </cell>
          <cell r="R913">
            <v>6415.04</v>
          </cell>
          <cell r="U913">
            <v>47</v>
          </cell>
          <cell r="V913" t="str">
            <v>Cranston</v>
          </cell>
          <cell r="W913" t="str">
            <v>Approved</v>
          </cell>
          <cell r="X913" t="str">
            <v>Community Plan</v>
          </cell>
          <cell r="Y913" t="str">
            <v>Cranston Community Plan</v>
          </cell>
        </row>
        <row r="914">
          <cell r="B914">
            <v>1324</v>
          </cell>
          <cell r="C914" t="str">
            <v>Outside_levy_boundary</v>
          </cell>
          <cell r="D914">
            <v>0</v>
          </cell>
          <cell r="E914">
            <v>0</v>
          </cell>
          <cell r="F914">
            <v>0</v>
          </cell>
          <cell r="G914">
            <v>0</v>
          </cell>
          <cell r="H914" t="str">
            <v>Calgary</v>
          </cell>
          <cell r="I914" t="str">
            <v>City</v>
          </cell>
          <cell r="J914">
            <v>1259.9999999700001</v>
          </cell>
          <cell r="K914">
            <v>4399.6559999999999</v>
          </cell>
          <cell r="L914">
            <v>4807.6655909999999</v>
          </cell>
          <cell r="M914">
            <v>4807.6655909999999</v>
          </cell>
          <cell r="N914">
            <v>4807.6655909999999</v>
          </cell>
          <cell r="O914">
            <v>4807.6655909999999</v>
          </cell>
          <cell r="P914">
            <v>4807.6655909999999</v>
          </cell>
          <cell r="Q914">
            <v>4807.6655909999999</v>
          </cell>
          <cell r="R914">
            <v>4807.6655909999999</v>
          </cell>
          <cell r="U914">
            <v>47</v>
          </cell>
          <cell r="V914" t="str">
            <v>Cranston</v>
          </cell>
          <cell r="W914" t="str">
            <v>Approved</v>
          </cell>
          <cell r="X914" t="str">
            <v>Community Plan</v>
          </cell>
          <cell r="Y914" t="str">
            <v>Cranston Community Plan</v>
          </cell>
        </row>
        <row r="915">
          <cell r="B915">
            <v>2029</v>
          </cell>
          <cell r="C915" t="str">
            <v>Outside_levy_boundary</v>
          </cell>
          <cell r="D915">
            <v>0</v>
          </cell>
          <cell r="E915">
            <v>0</v>
          </cell>
          <cell r="F915">
            <v>0</v>
          </cell>
          <cell r="G915">
            <v>0</v>
          </cell>
          <cell r="H915" t="str">
            <v>Calgary</v>
          </cell>
          <cell r="I915" t="str">
            <v>City</v>
          </cell>
          <cell r="J915">
            <v>0</v>
          </cell>
          <cell r="K915">
            <v>0</v>
          </cell>
          <cell r="L915">
            <v>0</v>
          </cell>
          <cell r="M915">
            <v>0</v>
          </cell>
          <cell r="N915">
            <v>0</v>
          </cell>
          <cell r="O915">
            <v>0</v>
          </cell>
          <cell r="P915">
            <v>0</v>
          </cell>
          <cell r="Q915">
            <v>0</v>
          </cell>
          <cell r="R915">
            <v>0</v>
          </cell>
          <cell r="U915">
            <v>49</v>
          </cell>
          <cell r="V915" t="str">
            <v>Saddle Ridge</v>
          </cell>
          <cell r="W915" t="str">
            <v>Approved</v>
          </cell>
          <cell r="X915" t="str">
            <v>Area Structure Plan</v>
          </cell>
          <cell r="Y915" t="str">
            <v>Saddle Ridge Area Structure Plan</v>
          </cell>
        </row>
        <row r="916">
          <cell r="B916">
            <v>2030</v>
          </cell>
          <cell r="C916" t="str">
            <v>Outside_levy_boundary</v>
          </cell>
          <cell r="D916">
            <v>0</v>
          </cell>
          <cell r="E916">
            <v>0</v>
          </cell>
          <cell r="F916">
            <v>0</v>
          </cell>
          <cell r="G916">
            <v>0</v>
          </cell>
          <cell r="H916" t="str">
            <v>Calgary</v>
          </cell>
          <cell r="I916" t="str">
            <v>City</v>
          </cell>
          <cell r="J916">
            <v>0</v>
          </cell>
          <cell r="K916">
            <v>0</v>
          </cell>
          <cell r="L916">
            <v>0</v>
          </cell>
          <cell r="M916">
            <v>0</v>
          </cell>
          <cell r="N916">
            <v>0</v>
          </cell>
          <cell r="O916">
            <v>0</v>
          </cell>
          <cell r="P916">
            <v>0</v>
          </cell>
          <cell r="Q916">
            <v>0</v>
          </cell>
          <cell r="R916">
            <v>0</v>
          </cell>
          <cell r="U916">
            <v>49</v>
          </cell>
          <cell r="V916" t="str">
            <v>Saddle Ridge</v>
          </cell>
          <cell r="W916" t="str">
            <v>Approved</v>
          </cell>
          <cell r="X916" t="str">
            <v>Area Structure Plan</v>
          </cell>
          <cell r="Y916" t="str">
            <v>Saddle Ridge Area Structure Plan</v>
          </cell>
        </row>
        <row r="917">
          <cell r="B917">
            <v>2033</v>
          </cell>
          <cell r="C917" t="str">
            <v>Outside_levy_boundary</v>
          </cell>
          <cell r="D917">
            <v>0</v>
          </cell>
          <cell r="E917">
            <v>0</v>
          </cell>
          <cell r="F917">
            <v>0</v>
          </cell>
          <cell r="G917">
            <v>0</v>
          </cell>
          <cell r="H917" t="str">
            <v>Calgary</v>
          </cell>
          <cell r="I917" t="str">
            <v>City</v>
          </cell>
          <cell r="J917">
            <v>17.999999991999999</v>
          </cell>
          <cell r="K917">
            <v>8.2629856189200002</v>
          </cell>
          <cell r="L917">
            <v>8.4296159453899993</v>
          </cell>
          <cell r="M917">
            <v>8.4986022649200006</v>
          </cell>
          <cell r="N917">
            <v>8.4918522007499995</v>
          </cell>
          <cell r="O917">
            <v>8.3309084538999993</v>
          </cell>
          <cell r="P917">
            <v>7.9520802928599998</v>
          </cell>
          <cell r="Q917">
            <v>7.3477058785300002</v>
          </cell>
          <cell r="R917">
            <v>30.164232532900002</v>
          </cell>
          <cell r="U917">
            <v>49</v>
          </cell>
          <cell r="V917" t="str">
            <v>Saddle Ridge</v>
          </cell>
          <cell r="W917" t="str">
            <v>Approved</v>
          </cell>
          <cell r="X917" t="str">
            <v>Area Structure Plan</v>
          </cell>
          <cell r="Y917" t="str">
            <v>Saddle Ridge Area Structure Plan</v>
          </cell>
        </row>
        <row r="918">
          <cell r="B918">
            <v>2039</v>
          </cell>
          <cell r="C918" t="str">
            <v>Outside_levy_boundary</v>
          </cell>
          <cell r="D918">
            <v>0</v>
          </cell>
          <cell r="E918">
            <v>0</v>
          </cell>
          <cell r="F918">
            <v>0</v>
          </cell>
          <cell r="G918">
            <v>0</v>
          </cell>
          <cell r="H918" t="str">
            <v>Calgary</v>
          </cell>
          <cell r="I918" t="str">
            <v>City</v>
          </cell>
          <cell r="J918">
            <v>22.000000011000001</v>
          </cell>
          <cell r="K918">
            <v>18.631347590899999</v>
          </cell>
          <cell r="L918">
            <v>20.463363943400001</v>
          </cell>
          <cell r="M918">
            <v>22.2144950048</v>
          </cell>
          <cell r="N918">
            <v>23.1247078018</v>
          </cell>
          <cell r="O918">
            <v>23.246481155400001</v>
          </cell>
          <cell r="P918">
            <v>22.6772268412</v>
          </cell>
          <cell r="Q918">
            <v>21.5783955082</v>
          </cell>
          <cell r="R918">
            <v>20.527997621800001</v>
          </cell>
          <cell r="U918">
            <v>49</v>
          </cell>
          <cell r="V918" t="str">
            <v>Saddle Ridge</v>
          </cell>
          <cell r="W918" t="str">
            <v>Approved</v>
          </cell>
          <cell r="X918" t="str">
            <v>Area Structure Plan</v>
          </cell>
          <cell r="Y918" t="str">
            <v>Saddle Ridge Area Structure Plan</v>
          </cell>
        </row>
        <row r="919">
          <cell r="B919">
            <v>2114</v>
          </cell>
          <cell r="C919" t="str">
            <v>Outside_levy_boundary</v>
          </cell>
          <cell r="D919">
            <v>0</v>
          </cell>
          <cell r="E919">
            <v>0</v>
          </cell>
          <cell r="F919">
            <v>0</v>
          </cell>
          <cell r="G919">
            <v>0</v>
          </cell>
          <cell r="H919" t="str">
            <v>Calgary</v>
          </cell>
          <cell r="I919" t="str">
            <v>City</v>
          </cell>
          <cell r="J919">
            <v>641.99999999500005</v>
          </cell>
          <cell r="K919">
            <v>2021.1</v>
          </cell>
          <cell r="L919">
            <v>2901.1096213599999</v>
          </cell>
          <cell r="M919">
            <v>3353.0026119300001</v>
          </cell>
          <cell r="N919">
            <v>3353.0026119300001</v>
          </cell>
          <cell r="O919">
            <v>3353.0026119300001</v>
          </cell>
          <cell r="P919">
            <v>3353.0026119300001</v>
          </cell>
          <cell r="Q919">
            <v>3353.0026119300001</v>
          </cell>
          <cell r="R919">
            <v>3353.0026119300001</v>
          </cell>
          <cell r="U919">
            <v>49</v>
          </cell>
          <cell r="V919" t="str">
            <v>Saddle Ridge</v>
          </cell>
          <cell r="W919" t="str">
            <v>Approved</v>
          </cell>
          <cell r="X919" t="str">
            <v>Area Structure Plan</v>
          </cell>
          <cell r="Y919" t="str">
            <v>Saddle Ridge Area Structure Plan</v>
          </cell>
        </row>
        <row r="920">
          <cell r="B920">
            <v>2115</v>
          </cell>
          <cell r="C920" t="str">
            <v>Outside_levy_boundary</v>
          </cell>
          <cell r="D920">
            <v>0</v>
          </cell>
          <cell r="E920">
            <v>0</v>
          </cell>
          <cell r="F920">
            <v>0</v>
          </cell>
          <cell r="G920">
            <v>0</v>
          </cell>
          <cell r="H920" t="str">
            <v>Calgary</v>
          </cell>
          <cell r="I920" t="str">
            <v>City</v>
          </cell>
          <cell r="J920">
            <v>636.00000000700004</v>
          </cell>
          <cell r="K920">
            <v>1046.6199999999999</v>
          </cell>
          <cell r="L920">
            <v>1578.5498478</v>
          </cell>
          <cell r="M920">
            <v>3383.1615850799999</v>
          </cell>
          <cell r="N920">
            <v>3383.1615850799999</v>
          </cell>
          <cell r="O920">
            <v>3383.1615850799999</v>
          </cell>
          <cell r="P920">
            <v>3383.1615850799999</v>
          </cell>
          <cell r="Q920">
            <v>3383.1615850799999</v>
          </cell>
          <cell r="R920">
            <v>3383.1615850799999</v>
          </cell>
          <cell r="U920">
            <v>49</v>
          </cell>
          <cell r="V920" t="str">
            <v>Saddle Ridge</v>
          </cell>
          <cell r="W920" t="str">
            <v>Approved</v>
          </cell>
          <cell r="X920" t="str">
            <v>Area Structure Plan</v>
          </cell>
          <cell r="Y920" t="str">
            <v>Saddle Ridge Area Structure Plan</v>
          </cell>
        </row>
        <row r="921">
          <cell r="B921">
            <v>2116</v>
          </cell>
          <cell r="C921">
            <v>0</v>
          </cell>
          <cell r="D921">
            <v>0</v>
          </cell>
          <cell r="E921">
            <v>0</v>
          </cell>
          <cell r="F921">
            <v>0</v>
          </cell>
          <cell r="G921">
            <v>0</v>
          </cell>
          <cell r="H921" t="str">
            <v>Calgary</v>
          </cell>
          <cell r="I921" t="str">
            <v>City</v>
          </cell>
          <cell r="J921">
            <v>2666.0000000099999</v>
          </cell>
          <cell r="K921">
            <v>2599.7016487300002</v>
          </cell>
          <cell r="L921">
            <v>2615.5453542400001</v>
          </cell>
          <cell r="M921">
            <v>2616.9270122600001</v>
          </cell>
          <cell r="N921">
            <v>2600.7454366900001</v>
          </cell>
          <cell r="O921">
            <v>2501.7673673700001</v>
          </cell>
          <cell r="P921">
            <v>2319.2968964900001</v>
          </cell>
          <cell r="Q921">
            <v>2140.7109763499998</v>
          </cell>
          <cell r="R921">
            <v>2042.5676109399999</v>
          </cell>
          <cell r="U921">
            <v>49</v>
          </cell>
          <cell r="V921" t="str">
            <v>Saddle Ridge</v>
          </cell>
          <cell r="W921" t="str">
            <v>Approved</v>
          </cell>
          <cell r="X921" t="str">
            <v>Area Structure Plan</v>
          </cell>
          <cell r="Y921" t="str">
            <v>Saddle Ridge Area Structure Plan</v>
          </cell>
        </row>
        <row r="922">
          <cell r="B922">
            <v>2117</v>
          </cell>
          <cell r="C922">
            <v>0</v>
          </cell>
          <cell r="D922">
            <v>0</v>
          </cell>
          <cell r="E922">
            <v>0</v>
          </cell>
          <cell r="F922">
            <v>0</v>
          </cell>
          <cell r="G922">
            <v>0</v>
          </cell>
          <cell r="H922" t="str">
            <v>Calgary</v>
          </cell>
          <cell r="I922" t="str">
            <v>City</v>
          </cell>
          <cell r="J922">
            <v>905.99999999900001</v>
          </cell>
          <cell r="K922">
            <v>941.64153592900004</v>
          </cell>
          <cell r="L922">
            <v>947.70815535899999</v>
          </cell>
          <cell r="M922">
            <v>948.41521050100005</v>
          </cell>
          <cell r="N922">
            <v>942.24989053000002</v>
          </cell>
          <cell r="O922">
            <v>904.95273698999995</v>
          </cell>
          <cell r="P922">
            <v>838.46505469600004</v>
          </cell>
          <cell r="Q922">
            <v>775.47904192800002</v>
          </cell>
          <cell r="R922">
            <v>740.72205089600004</v>
          </cell>
          <cell r="U922">
            <v>49</v>
          </cell>
          <cell r="V922" t="str">
            <v>Saddle Ridge</v>
          </cell>
          <cell r="W922" t="str">
            <v>Approved</v>
          </cell>
          <cell r="X922" t="str">
            <v>Area Structure Plan</v>
          </cell>
          <cell r="Y922" t="str">
            <v>Saddle Ridge Area Structure Plan</v>
          </cell>
        </row>
        <row r="923">
          <cell r="B923">
            <v>2118</v>
          </cell>
          <cell r="C923">
            <v>0</v>
          </cell>
          <cell r="D923">
            <v>0</v>
          </cell>
          <cell r="E923">
            <v>0</v>
          </cell>
          <cell r="F923">
            <v>0</v>
          </cell>
          <cell r="G923">
            <v>0</v>
          </cell>
          <cell r="H923" t="str">
            <v>Calgary</v>
          </cell>
          <cell r="I923" t="str">
            <v>City</v>
          </cell>
          <cell r="J923">
            <v>2583.00000004</v>
          </cell>
          <cell r="K923">
            <v>2508.8785413800001</v>
          </cell>
          <cell r="L923">
            <v>2523.7570047200002</v>
          </cell>
          <cell r="M923">
            <v>2524.5905463899999</v>
          </cell>
          <cell r="N923">
            <v>2509.4262064300001</v>
          </cell>
          <cell r="O923">
            <v>2416.9426579300002</v>
          </cell>
          <cell r="P923">
            <v>2242.3737140500002</v>
          </cell>
          <cell r="Q923">
            <v>2066.7769770999998</v>
          </cell>
          <cell r="R923">
            <v>1970.0318184499999</v>
          </cell>
          <cell r="U923">
            <v>49</v>
          </cell>
          <cell r="V923" t="str">
            <v>Saddle Ridge</v>
          </cell>
          <cell r="W923" t="str">
            <v>Approved</v>
          </cell>
          <cell r="X923" t="str">
            <v>Area Structure Plan</v>
          </cell>
          <cell r="Y923" t="str">
            <v>Saddle Ridge Area Structure Plan</v>
          </cell>
        </row>
        <row r="924">
          <cell r="B924">
            <v>2119</v>
          </cell>
          <cell r="C924">
            <v>0</v>
          </cell>
          <cell r="D924">
            <v>0</v>
          </cell>
          <cell r="E924">
            <v>0</v>
          </cell>
          <cell r="F924">
            <v>0</v>
          </cell>
          <cell r="G924">
            <v>0</v>
          </cell>
          <cell r="H924" t="str">
            <v>Calgary</v>
          </cell>
          <cell r="I924" t="str">
            <v>City</v>
          </cell>
          <cell r="J924">
            <v>2326.9999999800002</v>
          </cell>
          <cell r="K924">
            <v>2271.4359174800002</v>
          </cell>
          <cell r="L924">
            <v>2285.5688077</v>
          </cell>
          <cell r="M924">
            <v>2287.0101227700002</v>
          </cell>
          <cell r="N924">
            <v>2272.59518131</v>
          </cell>
          <cell r="O924">
            <v>2184.6096362399999</v>
          </cell>
          <cell r="P924">
            <v>2024.6169160699999</v>
          </cell>
          <cell r="Q924">
            <v>1870.28214944</v>
          </cell>
          <cell r="R924">
            <v>1785.4323019999999</v>
          </cell>
          <cell r="U924">
            <v>49</v>
          </cell>
          <cell r="V924" t="str">
            <v>Saddle Ridge</v>
          </cell>
          <cell r="W924" t="str">
            <v>Approved</v>
          </cell>
          <cell r="X924" t="str">
            <v>Area Structure Plan</v>
          </cell>
          <cell r="Y924" t="str">
            <v>Saddle Ridge Area Structure Plan</v>
          </cell>
        </row>
        <row r="925">
          <cell r="B925">
            <v>2133</v>
          </cell>
          <cell r="C925">
            <v>0</v>
          </cell>
          <cell r="D925">
            <v>0</v>
          </cell>
          <cell r="E925">
            <v>0</v>
          </cell>
          <cell r="F925">
            <v>0</v>
          </cell>
          <cell r="G925">
            <v>0</v>
          </cell>
          <cell r="H925" t="str">
            <v>Calgary</v>
          </cell>
          <cell r="I925" t="str">
            <v>City</v>
          </cell>
          <cell r="J925">
            <v>1695.9999999700001</v>
          </cell>
          <cell r="K925">
            <v>1644</v>
          </cell>
          <cell r="L925">
            <v>1644</v>
          </cell>
          <cell r="M925">
            <v>1644</v>
          </cell>
          <cell r="N925">
            <v>1644</v>
          </cell>
          <cell r="O925">
            <v>1644</v>
          </cell>
          <cell r="P925">
            <v>1644</v>
          </cell>
          <cell r="Q925">
            <v>1644</v>
          </cell>
          <cell r="R925">
            <v>1644</v>
          </cell>
          <cell r="U925">
            <v>49</v>
          </cell>
          <cell r="V925" t="str">
            <v>Saddle Ridge</v>
          </cell>
          <cell r="W925" t="str">
            <v>Approved</v>
          </cell>
          <cell r="X925" t="str">
            <v>Area Structure Plan</v>
          </cell>
          <cell r="Y925" t="str">
            <v>Saddle Ridge Area Structure Plan</v>
          </cell>
        </row>
        <row r="926">
          <cell r="B926">
            <v>2134</v>
          </cell>
          <cell r="C926">
            <v>0</v>
          </cell>
          <cell r="D926">
            <v>0</v>
          </cell>
          <cell r="E926">
            <v>0</v>
          </cell>
          <cell r="F926">
            <v>0</v>
          </cell>
          <cell r="G926">
            <v>0</v>
          </cell>
          <cell r="H926" t="str">
            <v>Calgary</v>
          </cell>
          <cell r="I926" t="str">
            <v>City</v>
          </cell>
          <cell r="J926">
            <v>2348.0000000099999</v>
          </cell>
          <cell r="K926">
            <v>2381</v>
          </cell>
          <cell r="L926">
            <v>2381</v>
          </cell>
          <cell r="M926">
            <v>2381</v>
          </cell>
          <cell r="N926">
            <v>2381</v>
          </cell>
          <cell r="O926">
            <v>2381</v>
          </cell>
          <cell r="P926">
            <v>2381</v>
          </cell>
          <cell r="Q926">
            <v>2381</v>
          </cell>
          <cell r="R926">
            <v>2381</v>
          </cell>
          <cell r="U926">
            <v>49</v>
          </cell>
          <cell r="V926" t="str">
            <v>Saddle Ridge</v>
          </cell>
          <cell r="W926" t="str">
            <v>Approved</v>
          </cell>
          <cell r="X926" t="str">
            <v>Area Structure Plan</v>
          </cell>
          <cell r="Y926" t="str">
            <v>Saddle Ridge Area Structure Plan</v>
          </cell>
        </row>
        <row r="927">
          <cell r="B927">
            <v>2135</v>
          </cell>
          <cell r="C927">
            <v>0</v>
          </cell>
          <cell r="D927">
            <v>0</v>
          </cell>
          <cell r="E927">
            <v>0</v>
          </cell>
          <cell r="F927">
            <v>0</v>
          </cell>
          <cell r="G927">
            <v>0</v>
          </cell>
          <cell r="H927" t="str">
            <v>Calgary</v>
          </cell>
          <cell r="I927" t="str">
            <v>City</v>
          </cell>
          <cell r="J927">
            <v>2739.0000000499999</v>
          </cell>
          <cell r="K927">
            <v>2734</v>
          </cell>
          <cell r="L927">
            <v>2734</v>
          </cell>
          <cell r="M927">
            <v>2734</v>
          </cell>
          <cell r="N927">
            <v>2734</v>
          </cell>
          <cell r="O927">
            <v>2734</v>
          </cell>
          <cell r="P927">
            <v>2734</v>
          </cell>
          <cell r="Q927">
            <v>2734</v>
          </cell>
          <cell r="R927">
            <v>2734</v>
          </cell>
          <cell r="U927">
            <v>49</v>
          </cell>
          <cell r="V927" t="str">
            <v>Saddle Ridge</v>
          </cell>
          <cell r="W927" t="str">
            <v>Approved</v>
          </cell>
          <cell r="X927" t="str">
            <v>Area Structure Plan</v>
          </cell>
          <cell r="Y927" t="str">
            <v>Saddle Ridge Area Structure Plan</v>
          </cell>
        </row>
        <row r="928">
          <cell r="B928">
            <v>2136</v>
          </cell>
          <cell r="C928">
            <v>0</v>
          </cell>
          <cell r="D928">
            <v>0</v>
          </cell>
          <cell r="E928">
            <v>0</v>
          </cell>
          <cell r="F928">
            <v>0</v>
          </cell>
          <cell r="G928">
            <v>0</v>
          </cell>
          <cell r="H928" t="str">
            <v>Calgary</v>
          </cell>
          <cell r="I928" t="str">
            <v>City</v>
          </cell>
          <cell r="J928">
            <v>3028.99999996</v>
          </cell>
          <cell r="K928">
            <v>3131</v>
          </cell>
          <cell r="L928">
            <v>3131</v>
          </cell>
          <cell r="M928">
            <v>3131</v>
          </cell>
          <cell r="N928">
            <v>3131</v>
          </cell>
          <cell r="O928">
            <v>3131</v>
          </cell>
          <cell r="P928">
            <v>3131</v>
          </cell>
          <cell r="Q928">
            <v>3131</v>
          </cell>
          <cell r="R928">
            <v>3131</v>
          </cell>
          <cell r="U928">
            <v>49</v>
          </cell>
          <cell r="V928" t="str">
            <v>Saddle Ridge</v>
          </cell>
          <cell r="W928" t="str">
            <v>Approved</v>
          </cell>
          <cell r="X928" t="str">
            <v>Area Structure Plan</v>
          </cell>
          <cell r="Y928" t="str">
            <v>Saddle Ridge Area Structure Plan</v>
          </cell>
        </row>
        <row r="929">
          <cell r="B929">
            <v>2137</v>
          </cell>
          <cell r="C929" t="str">
            <v>Outside_levy_boundary</v>
          </cell>
          <cell r="D929">
            <v>0</v>
          </cell>
          <cell r="E929">
            <v>0</v>
          </cell>
          <cell r="F929">
            <v>0</v>
          </cell>
          <cell r="G929">
            <v>0</v>
          </cell>
          <cell r="H929" t="str">
            <v>Calgary</v>
          </cell>
          <cell r="I929" t="str">
            <v>City</v>
          </cell>
          <cell r="J929">
            <v>3150.0000000199998</v>
          </cell>
          <cell r="K929">
            <v>3983.78</v>
          </cell>
          <cell r="L929">
            <v>4183.1660000000002</v>
          </cell>
          <cell r="M929">
            <v>4183.1660000000002</v>
          </cell>
          <cell r="N929">
            <v>4183.1660000000002</v>
          </cell>
          <cell r="O929">
            <v>4183.1660000000002</v>
          </cell>
          <cell r="P929">
            <v>4183.1660000000002</v>
          </cell>
          <cell r="Q929">
            <v>4183.1660000000002</v>
          </cell>
          <cell r="R929">
            <v>4183.1660000000002</v>
          </cell>
          <cell r="U929">
            <v>49</v>
          </cell>
          <cell r="V929" t="str">
            <v>Saddle Ridge</v>
          </cell>
          <cell r="W929" t="str">
            <v>Approved</v>
          </cell>
          <cell r="X929" t="str">
            <v>Area Structure Plan</v>
          </cell>
          <cell r="Y929" t="str">
            <v>Saddle Ridge Area Structure Plan</v>
          </cell>
        </row>
        <row r="930">
          <cell r="B930">
            <v>2138</v>
          </cell>
          <cell r="C930" t="str">
            <v>Outside_levy_boundary</v>
          </cell>
          <cell r="D930">
            <v>0</v>
          </cell>
          <cell r="E930">
            <v>0</v>
          </cell>
          <cell r="F930">
            <v>0</v>
          </cell>
          <cell r="G930">
            <v>0</v>
          </cell>
          <cell r="H930" t="str">
            <v>Calgary</v>
          </cell>
          <cell r="I930" t="str">
            <v>City</v>
          </cell>
          <cell r="J930">
            <v>4455.0000000299997</v>
          </cell>
          <cell r="K930">
            <v>4560</v>
          </cell>
          <cell r="L930">
            <v>4560</v>
          </cell>
          <cell r="M930">
            <v>4560</v>
          </cell>
          <cell r="N930">
            <v>4560</v>
          </cell>
          <cell r="O930">
            <v>4560</v>
          </cell>
          <cell r="P930">
            <v>4560</v>
          </cell>
          <cell r="Q930">
            <v>4560</v>
          </cell>
          <cell r="R930">
            <v>4560</v>
          </cell>
          <cell r="U930">
            <v>49</v>
          </cell>
          <cell r="V930" t="str">
            <v>Saddle Ridge</v>
          </cell>
          <cell r="W930" t="str">
            <v>Approved</v>
          </cell>
          <cell r="X930" t="str">
            <v>Area Structure Plan</v>
          </cell>
          <cell r="Y930" t="str">
            <v>Saddle Ridge Area Structure Plan</v>
          </cell>
        </row>
        <row r="931">
          <cell r="B931">
            <v>2139</v>
          </cell>
          <cell r="C931" t="str">
            <v>Outside_levy_boundary</v>
          </cell>
          <cell r="D931">
            <v>0</v>
          </cell>
          <cell r="E931">
            <v>0</v>
          </cell>
          <cell r="F931">
            <v>0</v>
          </cell>
          <cell r="G931">
            <v>0</v>
          </cell>
          <cell r="H931" t="str">
            <v>Calgary</v>
          </cell>
          <cell r="I931" t="str">
            <v>City</v>
          </cell>
          <cell r="J931">
            <v>1131.9999999900001</v>
          </cell>
          <cell r="K931">
            <v>1134.9000000000001</v>
          </cell>
          <cell r="L931">
            <v>1134.9000000000001</v>
          </cell>
          <cell r="M931">
            <v>1134.9000000000001</v>
          </cell>
          <cell r="N931">
            <v>1134.9000000000001</v>
          </cell>
          <cell r="O931">
            <v>1691.1123704700001</v>
          </cell>
          <cell r="P931">
            <v>1691.1123704700001</v>
          </cell>
          <cell r="Q931">
            <v>1691.1123704700001</v>
          </cell>
          <cell r="R931">
            <v>1691.1123704700001</v>
          </cell>
          <cell r="U931">
            <v>49</v>
          </cell>
          <cell r="V931" t="str">
            <v>Saddle Ridge</v>
          </cell>
          <cell r="W931" t="str">
            <v>Approved</v>
          </cell>
          <cell r="X931" t="str">
            <v>Area Structure Plan</v>
          </cell>
          <cell r="Y931" t="str">
            <v>Saddle Ridge Area Structure Plan</v>
          </cell>
        </row>
        <row r="932">
          <cell r="B932">
            <v>2140</v>
          </cell>
          <cell r="C932" t="str">
            <v>Outside_levy_boundary</v>
          </cell>
          <cell r="D932">
            <v>0</v>
          </cell>
          <cell r="E932">
            <v>0</v>
          </cell>
          <cell r="F932">
            <v>0</v>
          </cell>
          <cell r="G932">
            <v>0</v>
          </cell>
          <cell r="H932" t="str">
            <v>Calgary</v>
          </cell>
          <cell r="I932" t="str">
            <v>City</v>
          </cell>
          <cell r="J932">
            <v>4640.9999999399997</v>
          </cell>
          <cell r="K932">
            <v>4642</v>
          </cell>
          <cell r="L932">
            <v>4642</v>
          </cell>
          <cell r="M932">
            <v>4642</v>
          </cell>
          <cell r="N932">
            <v>4642</v>
          </cell>
          <cell r="O932">
            <v>4642</v>
          </cell>
          <cell r="P932">
            <v>4642</v>
          </cell>
          <cell r="Q932">
            <v>4642</v>
          </cell>
          <cell r="R932">
            <v>4642</v>
          </cell>
          <cell r="U932">
            <v>49</v>
          </cell>
          <cell r="V932" t="str">
            <v>Saddle Ridge</v>
          </cell>
          <cell r="W932" t="str">
            <v>Approved</v>
          </cell>
          <cell r="X932" t="str">
            <v>Area Structure Plan</v>
          </cell>
          <cell r="Y932" t="str">
            <v>Saddle Ridge Area Structure Plan</v>
          </cell>
        </row>
        <row r="933">
          <cell r="B933">
            <v>2155</v>
          </cell>
          <cell r="C933" t="str">
            <v>Outside_levy_boundary</v>
          </cell>
          <cell r="D933">
            <v>0</v>
          </cell>
          <cell r="E933">
            <v>0</v>
          </cell>
          <cell r="F933">
            <v>0</v>
          </cell>
          <cell r="G933">
            <v>0</v>
          </cell>
          <cell r="H933" t="str">
            <v>Calgary</v>
          </cell>
          <cell r="I933" t="str">
            <v>City</v>
          </cell>
          <cell r="J933">
            <v>78.999999997000003</v>
          </cell>
          <cell r="K933">
            <v>72</v>
          </cell>
          <cell r="L933">
            <v>72</v>
          </cell>
          <cell r="M933">
            <v>554.79</v>
          </cell>
          <cell r="N933">
            <v>2684.6400927</v>
          </cell>
          <cell r="O933">
            <v>2684.6400927</v>
          </cell>
          <cell r="P933">
            <v>2684.6400927</v>
          </cell>
          <cell r="Q933">
            <v>2684.6400927</v>
          </cell>
          <cell r="R933">
            <v>2684.6400927</v>
          </cell>
          <cell r="U933">
            <v>49</v>
          </cell>
          <cell r="V933" t="str">
            <v>Saddle Ridge</v>
          </cell>
          <cell r="W933" t="str">
            <v>Approved</v>
          </cell>
          <cell r="X933" t="str">
            <v>Area Structure Plan</v>
          </cell>
          <cell r="Y933" t="str">
            <v>Saddle Ridge Area Structure Plan</v>
          </cell>
        </row>
        <row r="934">
          <cell r="B934">
            <v>2156</v>
          </cell>
          <cell r="C934" t="str">
            <v>Outside_levy_boundary</v>
          </cell>
          <cell r="D934">
            <v>0</v>
          </cell>
          <cell r="E934">
            <v>0</v>
          </cell>
          <cell r="F934">
            <v>0</v>
          </cell>
          <cell r="G934">
            <v>0</v>
          </cell>
          <cell r="H934" t="str">
            <v>Calgary</v>
          </cell>
          <cell r="I934" t="str">
            <v>City</v>
          </cell>
          <cell r="J934">
            <v>1560.9999999900001</v>
          </cell>
          <cell r="K934">
            <v>1924.72</v>
          </cell>
          <cell r="L934">
            <v>1924.72</v>
          </cell>
          <cell r="M934">
            <v>1924.72</v>
          </cell>
          <cell r="N934">
            <v>1924.72</v>
          </cell>
          <cell r="O934">
            <v>1924.72</v>
          </cell>
          <cell r="P934">
            <v>1924.72</v>
          </cell>
          <cell r="Q934">
            <v>1924.72</v>
          </cell>
          <cell r="R934">
            <v>1924.72</v>
          </cell>
          <cell r="U934">
            <v>49</v>
          </cell>
          <cell r="V934" t="str">
            <v>Saddle Ridge</v>
          </cell>
          <cell r="W934" t="str">
            <v>Approved</v>
          </cell>
          <cell r="X934" t="str">
            <v>Area Structure Plan</v>
          </cell>
          <cell r="Y934" t="str">
            <v>Saddle Ridge Area Structure Plan</v>
          </cell>
        </row>
        <row r="935">
          <cell r="B935">
            <v>2171</v>
          </cell>
          <cell r="C935" t="str">
            <v>Outside_levy_boundary</v>
          </cell>
          <cell r="D935">
            <v>0</v>
          </cell>
          <cell r="E935">
            <v>0</v>
          </cell>
          <cell r="F935">
            <v>0</v>
          </cell>
          <cell r="G935">
            <v>0</v>
          </cell>
          <cell r="H935" t="str">
            <v>Calgary</v>
          </cell>
          <cell r="I935" t="str">
            <v>City</v>
          </cell>
          <cell r="J935">
            <v>2224.99999996</v>
          </cell>
          <cell r="K935">
            <v>2154</v>
          </cell>
          <cell r="L935">
            <v>2154</v>
          </cell>
          <cell r="M935">
            <v>2154</v>
          </cell>
          <cell r="N935">
            <v>2154</v>
          </cell>
          <cell r="O935">
            <v>2154</v>
          </cell>
          <cell r="P935">
            <v>2154</v>
          </cell>
          <cell r="Q935">
            <v>2154</v>
          </cell>
          <cell r="R935">
            <v>2154</v>
          </cell>
          <cell r="U935">
            <v>49</v>
          </cell>
          <cell r="V935" t="str">
            <v>Saddle Ridge</v>
          </cell>
          <cell r="W935" t="str">
            <v>Approved</v>
          </cell>
          <cell r="X935" t="str">
            <v>Area Structure Plan</v>
          </cell>
          <cell r="Y935" t="str">
            <v>Saddle Ridge Area Structure Plan</v>
          </cell>
        </row>
        <row r="936">
          <cell r="B936">
            <v>2172</v>
          </cell>
          <cell r="C936" t="str">
            <v>Outside_levy_boundary</v>
          </cell>
          <cell r="D936">
            <v>0</v>
          </cell>
          <cell r="E936">
            <v>0</v>
          </cell>
          <cell r="F936">
            <v>0</v>
          </cell>
          <cell r="G936">
            <v>0</v>
          </cell>
          <cell r="H936" t="str">
            <v>Calgary</v>
          </cell>
          <cell r="I936" t="str">
            <v>City</v>
          </cell>
          <cell r="J936">
            <v>2848.9999999800002</v>
          </cell>
          <cell r="K936">
            <v>2869</v>
          </cell>
          <cell r="L936">
            <v>2869</v>
          </cell>
          <cell r="M936">
            <v>2869</v>
          </cell>
          <cell r="N936">
            <v>2869</v>
          </cell>
          <cell r="O936">
            <v>2869</v>
          </cell>
          <cell r="P936">
            <v>2869</v>
          </cell>
          <cell r="Q936">
            <v>2869</v>
          </cell>
          <cell r="R936">
            <v>2869</v>
          </cell>
          <cell r="U936">
            <v>49</v>
          </cell>
          <cell r="V936" t="str">
            <v>Saddle Ridge</v>
          </cell>
          <cell r="W936" t="str">
            <v>Approved</v>
          </cell>
          <cell r="X936" t="str">
            <v>Area Structure Plan</v>
          </cell>
          <cell r="Y936" t="str">
            <v>Saddle Ridge Area Structure Plan</v>
          </cell>
        </row>
        <row r="937">
          <cell r="B937">
            <v>2173</v>
          </cell>
          <cell r="C937">
            <v>0</v>
          </cell>
          <cell r="D937">
            <v>0</v>
          </cell>
          <cell r="E937">
            <v>0</v>
          </cell>
          <cell r="F937">
            <v>0</v>
          </cell>
          <cell r="G937">
            <v>0</v>
          </cell>
          <cell r="H937" t="str">
            <v>Calgary</v>
          </cell>
          <cell r="I937" t="str">
            <v>City</v>
          </cell>
          <cell r="J937">
            <v>197</v>
          </cell>
          <cell r="K937">
            <v>310</v>
          </cell>
          <cell r="L937">
            <v>310</v>
          </cell>
          <cell r="M937">
            <v>310</v>
          </cell>
          <cell r="N937">
            <v>310</v>
          </cell>
          <cell r="O937">
            <v>310</v>
          </cell>
          <cell r="P937">
            <v>310</v>
          </cell>
          <cell r="Q937">
            <v>310</v>
          </cell>
          <cell r="R937">
            <v>310</v>
          </cell>
          <cell r="U937">
            <v>49</v>
          </cell>
          <cell r="V937" t="str">
            <v>Saddle Ridge</v>
          </cell>
          <cell r="W937" t="str">
            <v>Approved</v>
          </cell>
          <cell r="X937" t="str">
            <v>Area Structure Plan</v>
          </cell>
          <cell r="Y937" t="str">
            <v>Saddle Ridge Area Structure Plan</v>
          </cell>
        </row>
        <row r="938">
          <cell r="B938">
            <v>2174</v>
          </cell>
          <cell r="C938">
            <v>0</v>
          </cell>
          <cell r="D938">
            <v>0</v>
          </cell>
          <cell r="E938">
            <v>0</v>
          </cell>
          <cell r="F938">
            <v>0</v>
          </cell>
          <cell r="G938">
            <v>0</v>
          </cell>
          <cell r="H938" t="str">
            <v>Calgary</v>
          </cell>
          <cell r="I938" t="str">
            <v>City</v>
          </cell>
          <cell r="J938">
            <v>1541.00000002</v>
          </cell>
          <cell r="K938">
            <v>1578.24008151</v>
          </cell>
          <cell r="L938">
            <v>1587.59095974</v>
          </cell>
          <cell r="M938">
            <v>1588.07026139</v>
          </cell>
          <cell r="N938">
            <v>1578.55641846</v>
          </cell>
          <cell r="O938">
            <v>1520.64580037</v>
          </cell>
          <cell r="P938">
            <v>1411.0159792300001</v>
          </cell>
          <cell r="Q938">
            <v>1300.2938912499999</v>
          </cell>
          <cell r="R938">
            <v>1239.22745375</v>
          </cell>
          <cell r="U938">
            <v>49</v>
          </cell>
          <cell r="V938" t="str">
            <v>Saddle Ridge</v>
          </cell>
          <cell r="W938" t="str">
            <v>Approved</v>
          </cell>
          <cell r="X938" t="str">
            <v>Area Structure Plan</v>
          </cell>
          <cell r="Y938" t="str">
            <v>Saddle Ridge Area Structure Plan</v>
          </cell>
        </row>
        <row r="939">
          <cell r="B939">
            <v>2175</v>
          </cell>
          <cell r="C939">
            <v>0</v>
          </cell>
          <cell r="D939">
            <v>0</v>
          </cell>
          <cell r="E939">
            <v>0</v>
          </cell>
          <cell r="F939">
            <v>0</v>
          </cell>
          <cell r="G939">
            <v>0</v>
          </cell>
          <cell r="H939" t="str">
            <v>Calgary</v>
          </cell>
          <cell r="I939" t="str">
            <v>City</v>
          </cell>
          <cell r="J939">
            <v>2400.0000000199998</v>
          </cell>
          <cell r="K939">
            <v>2404</v>
          </cell>
          <cell r="L939">
            <v>2404</v>
          </cell>
          <cell r="M939">
            <v>2404</v>
          </cell>
          <cell r="N939">
            <v>2404</v>
          </cell>
          <cell r="O939">
            <v>2404</v>
          </cell>
          <cell r="P939">
            <v>2404</v>
          </cell>
          <cell r="Q939">
            <v>2404</v>
          </cell>
          <cell r="R939">
            <v>2404</v>
          </cell>
          <cell r="U939">
            <v>49</v>
          </cell>
          <cell r="V939" t="str">
            <v>Saddle Ridge</v>
          </cell>
          <cell r="W939" t="str">
            <v>Approved</v>
          </cell>
          <cell r="X939" t="str">
            <v>Area Structure Plan</v>
          </cell>
          <cell r="Y939" t="str">
            <v>Saddle Ridge Area Structure Plan</v>
          </cell>
        </row>
        <row r="940">
          <cell r="B940">
            <v>2176</v>
          </cell>
          <cell r="C940">
            <v>0</v>
          </cell>
          <cell r="D940">
            <v>0</v>
          </cell>
          <cell r="E940">
            <v>0</v>
          </cell>
          <cell r="F940">
            <v>0</v>
          </cell>
          <cell r="G940">
            <v>0</v>
          </cell>
          <cell r="H940" t="str">
            <v>Calgary</v>
          </cell>
          <cell r="I940" t="str">
            <v>City</v>
          </cell>
          <cell r="J940">
            <v>4605.0000000099999</v>
          </cell>
          <cell r="K940">
            <v>4666</v>
          </cell>
          <cell r="L940">
            <v>4666</v>
          </cell>
          <cell r="M940">
            <v>4666</v>
          </cell>
          <cell r="N940">
            <v>4666</v>
          </cell>
          <cell r="O940">
            <v>4666</v>
          </cell>
          <cell r="P940">
            <v>4666</v>
          </cell>
          <cell r="Q940">
            <v>4666</v>
          </cell>
          <cell r="R940">
            <v>4666</v>
          </cell>
          <cell r="U940">
            <v>49</v>
          </cell>
          <cell r="V940" t="str">
            <v>Saddle Ridge</v>
          </cell>
          <cell r="W940" t="str">
            <v>Approved</v>
          </cell>
          <cell r="X940" t="str">
            <v>Area Structure Plan</v>
          </cell>
          <cell r="Y940" t="str">
            <v>Saddle Ridge Area Structure Plan</v>
          </cell>
        </row>
        <row r="941">
          <cell r="B941">
            <v>2177</v>
          </cell>
          <cell r="C941">
            <v>0</v>
          </cell>
          <cell r="D941">
            <v>0</v>
          </cell>
          <cell r="E941">
            <v>0</v>
          </cell>
          <cell r="F941">
            <v>0</v>
          </cell>
          <cell r="G941">
            <v>0</v>
          </cell>
          <cell r="H941" t="str">
            <v>Calgary</v>
          </cell>
          <cell r="I941" t="str">
            <v>City</v>
          </cell>
          <cell r="J941">
            <v>2112.0000000099999</v>
          </cell>
          <cell r="K941">
            <v>2068</v>
          </cell>
          <cell r="L941">
            <v>2068</v>
          </cell>
          <cell r="M941">
            <v>2068</v>
          </cell>
          <cell r="N941">
            <v>2068</v>
          </cell>
          <cell r="O941">
            <v>2068</v>
          </cell>
          <cell r="P941">
            <v>2068</v>
          </cell>
          <cell r="Q941">
            <v>2068</v>
          </cell>
          <cell r="R941">
            <v>2068</v>
          </cell>
          <cell r="U941">
            <v>49</v>
          </cell>
          <cell r="V941" t="str">
            <v>Saddle Ridge</v>
          </cell>
          <cell r="W941" t="str">
            <v>Approved</v>
          </cell>
          <cell r="X941" t="str">
            <v>Area Structure Plan</v>
          </cell>
          <cell r="Y941" t="str">
            <v>Saddle Ridge Area Structure Plan</v>
          </cell>
        </row>
        <row r="942">
          <cell r="B942">
            <v>2178</v>
          </cell>
          <cell r="C942">
            <v>0</v>
          </cell>
          <cell r="D942">
            <v>0</v>
          </cell>
          <cell r="E942">
            <v>0</v>
          </cell>
          <cell r="F942">
            <v>0</v>
          </cell>
          <cell r="G942">
            <v>0</v>
          </cell>
          <cell r="H942" t="str">
            <v>Calgary</v>
          </cell>
          <cell r="I942" t="str">
            <v>City</v>
          </cell>
          <cell r="J942">
            <v>1295.00000004</v>
          </cell>
          <cell r="K942">
            <v>1331.6396247800001</v>
          </cell>
          <cell r="L942">
            <v>1466.4005189300001</v>
          </cell>
          <cell r="M942">
            <v>1488.4716153899999</v>
          </cell>
          <cell r="N942">
            <v>1479.2587748399999</v>
          </cell>
          <cell r="O942">
            <v>1433.38614121</v>
          </cell>
          <cell r="P942">
            <v>1342.77432778</v>
          </cell>
          <cell r="Q942">
            <v>1235.3099284299999</v>
          </cell>
          <cell r="R942">
            <v>1168.41479151</v>
          </cell>
          <cell r="U942">
            <v>49</v>
          </cell>
          <cell r="V942" t="str">
            <v>Saddle Ridge</v>
          </cell>
          <cell r="W942" t="str">
            <v>Approved</v>
          </cell>
          <cell r="X942" t="str">
            <v>Area Structure Plan</v>
          </cell>
          <cell r="Y942" t="str">
            <v>Saddle Ridge Area Structure Plan</v>
          </cell>
        </row>
        <row r="943">
          <cell r="B943">
            <v>2179</v>
          </cell>
          <cell r="C943">
            <v>0</v>
          </cell>
          <cell r="D943">
            <v>0</v>
          </cell>
          <cell r="E943">
            <v>0</v>
          </cell>
          <cell r="F943">
            <v>0</v>
          </cell>
          <cell r="G943">
            <v>0</v>
          </cell>
          <cell r="H943" t="str">
            <v>Calgary</v>
          </cell>
          <cell r="I943" t="str">
            <v>City</v>
          </cell>
          <cell r="J943">
            <v>3587.0000000199998</v>
          </cell>
          <cell r="K943">
            <v>3763.43908074</v>
          </cell>
          <cell r="L943">
            <v>3786.18864115</v>
          </cell>
          <cell r="M943">
            <v>3788.0382818399999</v>
          </cell>
          <cell r="N943">
            <v>3764.7911197799999</v>
          </cell>
          <cell r="O943">
            <v>3622.4743527400001</v>
          </cell>
          <cell r="P943">
            <v>3358.68392404</v>
          </cell>
          <cell r="Q943">
            <v>3099.0613208</v>
          </cell>
          <cell r="R943">
            <v>2956.4056490900002</v>
          </cell>
          <cell r="U943">
            <v>49</v>
          </cell>
          <cell r="V943" t="str">
            <v>Saddle Ridge</v>
          </cell>
          <cell r="W943" t="str">
            <v>Approved</v>
          </cell>
          <cell r="X943" t="str">
            <v>Area Structure Plan</v>
          </cell>
          <cell r="Y943" t="str">
            <v>Saddle Ridge Area Structure Plan</v>
          </cell>
        </row>
        <row r="944">
          <cell r="B944">
            <v>4240</v>
          </cell>
          <cell r="C944" t="str">
            <v>Outside_levy_boundary</v>
          </cell>
          <cell r="D944">
            <v>0</v>
          </cell>
          <cell r="E944">
            <v>0</v>
          </cell>
          <cell r="F944">
            <v>0</v>
          </cell>
          <cell r="G944">
            <v>0</v>
          </cell>
          <cell r="H944" t="str">
            <v>Calgary</v>
          </cell>
          <cell r="I944" t="str">
            <v>City</v>
          </cell>
          <cell r="J944">
            <v>0</v>
          </cell>
          <cell r="K944">
            <v>0</v>
          </cell>
          <cell r="L944">
            <v>0</v>
          </cell>
          <cell r="M944">
            <v>0</v>
          </cell>
          <cell r="N944">
            <v>0</v>
          </cell>
          <cell r="O944">
            <v>0</v>
          </cell>
          <cell r="P944">
            <v>0</v>
          </cell>
          <cell r="Q944">
            <v>0</v>
          </cell>
          <cell r="R944">
            <v>0</v>
          </cell>
          <cell r="U944">
            <v>49</v>
          </cell>
          <cell r="V944" t="str">
            <v>Saddle Ridge</v>
          </cell>
          <cell r="W944" t="str">
            <v>Approved</v>
          </cell>
          <cell r="X944" t="str">
            <v>Area Structure Plan</v>
          </cell>
          <cell r="Y944" t="str">
            <v>Saddle Ridge Area Structure Plan</v>
          </cell>
        </row>
        <row r="945">
          <cell r="B945">
            <v>1318</v>
          </cell>
          <cell r="C945" t="str">
            <v>Outside_levy_boundary</v>
          </cell>
          <cell r="D945">
            <v>0</v>
          </cell>
          <cell r="E945">
            <v>0</v>
          </cell>
          <cell r="F945">
            <v>0</v>
          </cell>
          <cell r="G945">
            <v>0</v>
          </cell>
          <cell r="H945" t="str">
            <v>Calgary</v>
          </cell>
          <cell r="I945" t="str">
            <v>City</v>
          </cell>
          <cell r="J945">
            <v>310.99999999800002</v>
          </cell>
          <cell r="K945">
            <v>815</v>
          </cell>
          <cell r="L945">
            <v>815</v>
          </cell>
          <cell r="M945">
            <v>815</v>
          </cell>
          <cell r="N945">
            <v>815</v>
          </cell>
          <cell r="O945">
            <v>815</v>
          </cell>
          <cell r="P945">
            <v>815</v>
          </cell>
          <cell r="Q945">
            <v>815</v>
          </cell>
          <cell r="R945">
            <v>815</v>
          </cell>
          <cell r="U945">
            <v>50</v>
          </cell>
          <cell r="V945" t="str">
            <v>Southeast Centre</v>
          </cell>
          <cell r="W945" t="str">
            <v>Approved</v>
          </cell>
          <cell r="X945" t="str">
            <v>Area Structure Plan</v>
          </cell>
          <cell r="Y945" t="str">
            <v>Southeast Centre Area Structure Plan</v>
          </cell>
        </row>
        <row r="946">
          <cell r="B946">
            <v>1320</v>
          </cell>
          <cell r="C946" t="str">
            <v>Outside_levy_boundary</v>
          </cell>
          <cell r="D946">
            <v>0</v>
          </cell>
          <cell r="E946">
            <v>0</v>
          </cell>
          <cell r="F946">
            <v>0</v>
          </cell>
          <cell r="G946">
            <v>0</v>
          </cell>
          <cell r="H946" t="str">
            <v>Calgary</v>
          </cell>
          <cell r="I946" t="str">
            <v>City</v>
          </cell>
          <cell r="J946">
            <v>13.999999999</v>
          </cell>
          <cell r="K946">
            <v>39</v>
          </cell>
          <cell r="L946">
            <v>39</v>
          </cell>
          <cell r="M946">
            <v>39</v>
          </cell>
          <cell r="N946">
            <v>39</v>
          </cell>
          <cell r="O946">
            <v>39</v>
          </cell>
          <cell r="P946">
            <v>39</v>
          </cell>
          <cell r="Q946">
            <v>39</v>
          </cell>
          <cell r="R946">
            <v>39</v>
          </cell>
          <cell r="U946">
            <v>50</v>
          </cell>
          <cell r="V946" t="str">
            <v>Southeast Centre</v>
          </cell>
          <cell r="W946" t="str">
            <v>Approved</v>
          </cell>
          <cell r="X946" t="str">
            <v>Area Structure Plan</v>
          </cell>
          <cell r="Y946" t="str">
            <v>Southeast Centre Area Structure Plan</v>
          </cell>
        </row>
        <row r="947">
          <cell r="B947">
            <v>1321</v>
          </cell>
          <cell r="C947" t="str">
            <v>Outside_levy_boundary</v>
          </cell>
          <cell r="D947">
            <v>0</v>
          </cell>
          <cell r="E947">
            <v>0</v>
          </cell>
          <cell r="F947">
            <v>0</v>
          </cell>
          <cell r="G947">
            <v>0</v>
          </cell>
          <cell r="H947" t="str">
            <v>Calgary</v>
          </cell>
          <cell r="I947" t="str">
            <v>City</v>
          </cell>
          <cell r="J947">
            <v>0</v>
          </cell>
          <cell r="K947">
            <v>0</v>
          </cell>
          <cell r="L947">
            <v>0</v>
          </cell>
          <cell r="M947">
            <v>0</v>
          </cell>
          <cell r="N947">
            <v>0</v>
          </cell>
          <cell r="O947">
            <v>0</v>
          </cell>
          <cell r="P947">
            <v>0</v>
          </cell>
          <cell r="Q947">
            <v>0</v>
          </cell>
          <cell r="R947">
            <v>0</v>
          </cell>
          <cell r="U947">
            <v>50</v>
          </cell>
          <cell r="V947" t="str">
            <v>Southeast Centre</v>
          </cell>
          <cell r="W947" t="str">
            <v>Approved</v>
          </cell>
          <cell r="X947" t="str">
            <v>Area Structure Plan</v>
          </cell>
          <cell r="Y947" t="str">
            <v>Southeast Centre Area Structure Plan</v>
          </cell>
        </row>
        <row r="948">
          <cell r="B948">
            <v>1335</v>
          </cell>
          <cell r="C948" t="str">
            <v>Outside_levy_boundary</v>
          </cell>
          <cell r="D948">
            <v>0</v>
          </cell>
          <cell r="E948">
            <v>0</v>
          </cell>
          <cell r="F948">
            <v>0</v>
          </cell>
          <cell r="G948">
            <v>0</v>
          </cell>
          <cell r="H948" t="str">
            <v>Calgary</v>
          </cell>
          <cell r="I948" t="str">
            <v>City</v>
          </cell>
          <cell r="J948">
            <v>0</v>
          </cell>
          <cell r="K948">
            <v>0</v>
          </cell>
          <cell r="L948">
            <v>0</v>
          </cell>
          <cell r="M948">
            <v>0</v>
          </cell>
          <cell r="N948">
            <v>0</v>
          </cell>
          <cell r="O948">
            <v>0</v>
          </cell>
          <cell r="P948">
            <v>0</v>
          </cell>
          <cell r="Q948">
            <v>0</v>
          </cell>
          <cell r="R948">
            <v>0</v>
          </cell>
          <cell r="U948">
            <v>50</v>
          </cell>
          <cell r="V948" t="str">
            <v>Southeast Centre</v>
          </cell>
          <cell r="W948" t="str">
            <v>Approved</v>
          </cell>
          <cell r="X948" t="str">
            <v>Area Structure Plan</v>
          </cell>
          <cell r="Y948" t="str">
            <v>Southeast Centre Area Structure Plan</v>
          </cell>
        </row>
        <row r="949">
          <cell r="B949">
            <v>4237</v>
          </cell>
          <cell r="C949" t="str">
            <v>Outside_levy_boundary</v>
          </cell>
          <cell r="D949">
            <v>0</v>
          </cell>
          <cell r="E949">
            <v>0</v>
          </cell>
          <cell r="F949">
            <v>0</v>
          </cell>
          <cell r="G949">
            <v>0</v>
          </cell>
          <cell r="H949" t="str">
            <v>Calgary</v>
          </cell>
          <cell r="I949" t="str">
            <v>City</v>
          </cell>
          <cell r="J949">
            <v>0</v>
          </cell>
          <cell r="K949">
            <v>0</v>
          </cell>
          <cell r="L949">
            <v>0</v>
          </cell>
          <cell r="M949">
            <v>0</v>
          </cell>
          <cell r="N949">
            <v>0</v>
          </cell>
          <cell r="O949">
            <v>0</v>
          </cell>
          <cell r="P949">
            <v>0</v>
          </cell>
          <cell r="Q949">
            <v>0</v>
          </cell>
          <cell r="R949">
            <v>0</v>
          </cell>
          <cell r="U949">
            <v>50</v>
          </cell>
          <cell r="V949" t="str">
            <v>Southeast Centre</v>
          </cell>
          <cell r="W949" t="str">
            <v>Approved</v>
          </cell>
          <cell r="X949" t="str">
            <v>Area Structure Plan</v>
          </cell>
          <cell r="Y949" t="str">
            <v>Southeast Centre Area Structure Plan</v>
          </cell>
        </row>
        <row r="950">
          <cell r="B950">
            <v>4238</v>
          </cell>
          <cell r="C950" t="str">
            <v>Outside_levy_boundary</v>
          </cell>
          <cell r="D950">
            <v>0</v>
          </cell>
          <cell r="E950">
            <v>0</v>
          </cell>
          <cell r="F950">
            <v>0</v>
          </cell>
          <cell r="G950">
            <v>0</v>
          </cell>
          <cell r="H950" t="str">
            <v>Calgary</v>
          </cell>
          <cell r="I950" t="str">
            <v>City</v>
          </cell>
          <cell r="J950">
            <v>0</v>
          </cell>
          <cell r="K950">
            <v>0</v>
          </cell>
          <cell r="L950">
            <v>0</v>
          </cell>
          <cell r="M950">
            <v>0</v>
          </cell>
          <cell r="N950">
            <v>0</v>
          </cell>
          <cell r="O950">
            <v>0</v>
          </cell>
          <cell r="P950">
            <v>0</v>
          </cell>
          <cell r="Q950">
            <v>0</v>
          </cell>
          <cell r="R950">
            <v>0</v>
          </cell>
          <cell r="U950">
            <v>50</v>
          </cell>
          <cell r="V950" t="str">
            <v>Southeast Centre</v>
          </cell>
          <cell r="W950" t="str">
            <v>Approved</v>
          </cell>
          <cell r="X950" t="str">
            <v>Area Structure Plan</v>
          </cell>
          <cell r="Y950" t="str">
            <v>Southeast Centre Area Structure Plan</v>
          </cell>
        </row>
        <row r="951">
          <cell r="B951">
            <v>1630</v>
          </cell>
          <cell r="C951">
            <v>0</v>
          </cell>
          <cell r="D951">
            <v>0</v>
          </cell>
          <cell r="E951">
            <v>0</v>
          </cell>
          <cell r="F951">
            <v>0</v>
          </cell>
          <cell r="G951">
            <v>0</v>
          </cell>
          <cell r="H951" t="str">
            <v>Calgary</v>
          </cell>
          <cell r="I951" t="str">
            <v>City</v>
          </cell>
          <cell r="J951">
            <v>0</v>
          </cell>
          <cell r="K951">
            <v>0</v>
          </cell>
          <cell r="L951">
            <v>0</v>
          </cell>
          <cell r="M951">
            <v>0</v>
          </cell>
          <cell r="N951">
            <v>0</v>
          </cell>
          <cell r="O951">
            <v>0</v>
          </cell>
          <cell r="P951">
            <v>0</v>
          </cell>
          <cell r="Q951">
            <v>0</v>
          </cell>
          <cell r="R951">
            <v>0</v>
          </cell>
          <cell r="U951">
            <v>52</v>
          </cell>
          <cell r="V951" t="str">
            <v>Eastfield</v>
          </cell>
          <cell r="W951" t="str">
            <v>Approved</v>
          </cell>
          <cell r="X951" t="str">
            <v>Area Structure Plan</v>
          </cell>
          <cell r="Y951" t="str">
            <v>Eastfield Area Structure Plan</v>
          </cell>
        </row>
        <row r="952">
          <cell r="B952">
            <v>1633</v>
          </cell>
          <cell r="C952" t="str">
            <v>Outside_levy_boundary</v>
          </cell>
          <cell r="D952">
            <v>0</v>
          </cell>
          <cell r="E952">
            <v>0</v>
          </cell>
          <cell r="F952">
            <v>0</v>
          </cell>
          <cell r="G952">
            <v>0</v>
          </cell>
          <cell r="H952" t="str">
            <v>Calgary</v>
          </cell>
          <cell r="I952" t="str">
            <v>City</v>
          </cell>
          <cell r="J952">
            <v>0</v>
          </cell>
          <cell r="K952">
            <v>0</v>
          </cell>
          <cell r="L952">
            <v>0</v>
          </cell>
          <cell r="M952">
            <v>0</v>
          </cell>
          <cell r="N952">
            <v>0</v>
          </cell>
          <cell r="O952">
            <v>0</v>
          </cell>
          <cell r="P952">
            <v>0</v>
          </cell>
          <cell r="Q952">
            <v>0</v>
          </cell>
          <cell r="R952">
            <v>0</v>
          </cell>
          <cell r="U952">
            <v>52</v>
          </cell>
          <cell r="V952" t="str">
            <v>Eastfield</v>
          </cell>
          <cell r="W952" t="str">
            <v>Approved</v>
          </cell>
          <cell r="X952" t="str">
            <v>Area Structure Plan</v>
          </cell>
          <cell r="Y952" t="str">
            <v>Eastfield Area Structure Plan</v>
          </cell>
        </row>
        <row r="953">
          <cell r="B953">
            <v>1634</v>
          </cell>
          <cell r="C953" t="str">
            <v>Outside_levy_boundary</v>
          </cell>
          <cell r="D953">
            <v>0</v>
          </cell>
          <cell r="E953">
            <v>0</v>
          </cell>
          <cell r="F953">
            <v>0</v>
          </cell>
          <cell r="G953">
            <v>0</v>
          </cell>
          <cell r="H953" t="str">
            <v>Calgary</v>
          </cell>
          <cell r="I953" t="str">
            <v>City</v>
          </cell>
          <cell r="J953">
            <v>0</v>
          </cell>
          <cell r="K953">
            <v>0</v>
          </cell>
          <cell r="L953">
            <v>0</v>
          </cell>
          <cell r="M953">
            <v>0</v>
          </cell>
          <cell r="N953">
            <v>0</v>
          </cell>
          <cell r="O953">
            <v>0</v>
          </cell>
          <cell r="P953">
            <v>0</v>
          </cell>
          <cell r="Q953">
            <v>0</v>
          </cell>
          <cell r="R953">
            <v>0</v>
          </cell>
          <cell r="U953">
            <v>52</v>
          </cell>
          <cell r="V953" t="str">
            <v>Eastfield</v>
          </cell>
          <cell r="W953" t="str">
            <v>Approved</v>
          </cell>
          <cell r="X953" t="str">
            <v>Area Structure Plan</v>
          </cell>
          <cell r="Y953" t="str">
            <v>Eastfield Area Structure Plan</v>
          </cell>
        </row>
        <row r="954">
          <cell r="B954">
            <v>1635</v>
          </cell>
          <cell r="C954" t="str">
            <v>Outside_levy_boundary</v>
          </cell>
          <cell r="D954">
            <v>0</v>
          </cell>
          <cell r="E954">
            <v>0</v>
          </cell>
          <cell r="F954">
            <v>0</v>
          </cell>
          <cell r="G954">
            <v>0</v>
          </cell>
          <cell r="H954" t="str">
            <v>Calgary</v>
          </cell>
          <cell r="I954" t="str">
            <v>City</v>
          </cell>
          <cell r="J954">
            <v>0</v>
          </cell>
          <cell r="K954">
            <v>0</v>
          </cell>
          <cell r="L954">
            <v>0</v>
          </cell>
          <cell r="M954">
            <v>0</v>
          </cell>
          <cell r="N954">
            <v>0</v>
          </cell>
          <cell r="O954">
            <v>0</v>
          </cell>
          <cell r="P954">
            <v>0</v>
          </cell>
          <cell r="Q954">
            <v>0</v>
          </cell>
          <cell r="R954">
            <v>0</v>
          </cell>
          <cell r="U954">
            <v>52</v>
          </cell>
          <cell r="V954" t="str">
            <v>Eastfield</v>
          </cell>
          <cell r="W954" t="str">
            <v>Approved</v>
          </cell>
          <cell r="X954" t="str">
            <v>Area Structure Plan</v>
          </cell>
          <cell r="Y954" t="str">
            <v>Eastfield Area Structure Plan</v>
          </cell>
        </row>
        <row r="955">
          <cell r="B955">
            <v>1636</v>
          </cell>
          <cell r="C955" t="str">
            <v>Outside_levy_boundary</v>
          </cell>
          <cell r="D955">
            <v>0</v>
          </cell>
          <cell r="E955">
            <v>0</v>
          </cell>
          <cell r="F955">
            <v>0</v>
          </cell>
          <cell r="G955">
            <v>0</v>
          </cell>
          <cell r="H955" t="str">
            <v>Calgary</v>
          </cell>
          <cell r="I955" t="str">
            <v>City</v>
          </cell>
          <cell r="J955">
            <v>0</v>
          </cell>
          <cell r="K955">
            <v>0</v>
          </cell>
          <cell r="L955">
            <v>0</v>
          </cell>
          <cell r="M955">
            <v>0</v>
          </cell>
          <cell r="N955">
            <v>0</v>
          </cell>
          <cell r="O955">
            <v>0</v>
          </cell>
          <cell r="P955">
            <v>0</v>
          </cell>
          <cell r="Q955">
            <v>0</v>
          </cell>
          <cell r="R955">
            <v>0</v>
          </cell>
          <cell r="U955">
            <v>52</v>
          </cell>
          <cell r="V955" t="str">
            <v>Eastfield</v>
          </cell>
          <cell r="W955" t="str">
            <v>Approved</v>
          </cell>
          <cell r="X955" t="str">
            <v>Area Structure Plan</v>
          </cell>
          <cell r="Y955" t="str">
            <v>Eastfield Area Structure Plan</v>
          </cell>
        </row>
        <row r="956">
          <cell r="B956">
            <v>1710</v>
          </cell>
          <cell r="C956">
            <v>0</v>
          </cell>
          <cell r="D956">
            <v>0</v>
          </cell>
          <cell r="E956">
            <v>0</v>
          </cell>
          <cell r="F956">
            <v>0</v>
          </cell>
          <cell r="G956">
            <v>0</v>
          </cell>
          <cell r="H956" t="str">
            <v>Calgary</v>
          </cell>
          <cell r="I956" t="str">
            <v>City</v>
          </cell>
          <cell r="J956">
            <v>2574.9999999400002</v>
          </cell>
          <cell r="K956">
            <v>2852.9434815999998</v>
          </cell>
          <cell r="L956">
            <v>3043.3505595299998</v>
          </cell>
          <cell r="M956">
            <v>3051.9233019500002</v>
          </cell>
          <cell r="N956">
            <v>3033.1272893</v>
          </cell>
          <cell r="O956">
            <v>2931.32792204</v>
          </cell>
          <cell r="P956">
            <v>2734.63899016</v>
          </cell>
          <cell r="Q956">
            <v>2517.8382047999999</v>
          </cell>
          <cell r="R956">
            <v>2389.3828892500001</v>
          </cell>
          <cell r="U956">
            <v>52</v>
          </cell>
          <cell r="V956" t="str">
            <v>Eastfield</v>
          </cell>
          <cell r="W956" t="str">
            <v>Approved</v>
          </cell>
          <cell r="X956" t="str">
            <v>Area Structure Plan</v>
          </cell>
          <cell r="Y956" t="str">
            <v>Eastfield Area Structure Plan</v>
          </cell>
        </row>
        <row r="957">
          <cell r="B957">
            <v>1711</v>
          </cell>
          <cell r="C957">
            <v>0</v>
          </cell>
          <cell r="D957">
            <v>0</v>
          </cell>
          <cell r="E957">
            <v>0</v>
          </cell>
          <cell r="F957">
            <v>0</v>
          </cell>
          <cell r="G957">
            <v>0</v>
          </cell>
          <cell r="H957" t="str">
            <v>Calgary</v>
          </cell>
          <cell r="I957" t="str">
            <v>City</v>
          </cell>
          <cell r="J957">
            <v>2607</v>
          </cell>
          <cell r="K957">
            <v>2693.15560899</v>
          </cell>
          <cell r="L957">
            <v>2710.5065322800001</v>
          </cell>
          <cell r="M957">
            <v>2712.5287556200001</v>
          </cell>
          <cell r="N957">
            <v>2694.89554219</v>
          </cell>
          <cell r="O957">
            <v>2588.2232739400001</v>
          </cell>
          <cell r="P957">
            <v>2398.0642082300001</v>
          </cell>
          <cell r="Q957">
            <v>2217.92014393</v>
          </cell>
          <cell r="R957">
            <v>2118.5129052699999</v>
          </cell>
          <cell r="U957">
            <v>52</v>
          </cell>
          <cell r="V957" t="str">
            <v>Eastfield</v>
          </cell>
          <cell r="W957" t="str">
            <v>Approved</v>
          </cell>
          <cell r="X957" t="str">
            <v>Area Structure Plan</v>
          </cell>
          <cell r="Y957" t="str">
            <v>Eastfield Area Structure Plan</v>
          </cell>
        </row>
        <row r="958">
          <cell r="B958">
            <v>1712</v>
          </cell>
          <cell r="C958">
            <v>0</v>
          </cell>
          <cell r="D958">
            <v>0</v>
          </cell>
          <cell r="E958">
            <v>0</v>
          </cell>
          <cell r="F958">
            <v>0</v>
          </cell>
          <cell r="G958">
            <v>0</v>
          </cell>
          <cell r="H958" t="str">
            <v>Calgary</v>
          </cell>
          <cell r="I958" t="str">
            <v>City</v>
          </cell>
          <cell r="J958">
            <v>1668.0000000299999</v>
          </cell>
          <cell r="K958">
            <v>1890.0798542299999</v>
          </cell>
          <cell r="L958">
            <v>2019.90894899</v>
          </cell>
          <cell r="M958">
            <v>2087.2240722699999</v>
          </cell>
          <cell r="N958">
            <v>2074.5498064600001</v>
          </cell>
          <cell r="O958">
            <v>2007.0886313799999</v>
          </cell>
          <cell r="P958">
            <v>1877.76388172</v>
          </cell>
          <cell r="Q958">
            <v>1730.48623729</v>
          </cell>
          <cell r="R958">
            <v>1639.4568085999999</v>
          </cell>
          <cell r="U958">
            <v>52</v>
          </cell>
          <cell r="V958" t="str">
            <v>Eastfield</v>
          </cell>
          <cell r="W958" t="str">
            <v>Approved</v>
          </cell>
          <cell r="X958" t="str">
            <v>Area Structure Plan</v>
          </cell>
          <cell r="Y958" t="str">
            <v>Eastfield Area Structure Plan</v>
          </cell>
        </row>
        <row r="959">
          <cell r="B959">
            <v>2920</v>
          </cell>
          <cell r="C959" t="str">
            <v>Outside_levy_boundary</v>
          </cell>
          <cell r="D959">
            <v>0</v>
          </cell>
          <cell r="E959">
            <v>0</v>
          </cell>
          <cell r="F959">
            <v>0</v>
          </cell>
          <cell r="G959">
            <v>0</v>
          </cell>
          <cell r="H959" t="str">
            <v>Calgary</v>
          </cell>
          <cell r="I959" t="str">
            <v>City</v>
          </cell>
          <cell r="J959">
            <v>1.0000000010000001</v>
          </cell>
          <cell r="K959">
            <v>0</v>
          </cell>
          <cell r="L959">
            <v>0</v>
          </cell>
          <cell r="M959">
            <v>0</v>
          </cell>
          <cell r="N959">
            <v>0</v>
          </cell>
          <cell r="O959">
            <v>0</v>
          </cell>
          <cell r="P959">
            <v>0</v>
          </cell>
          <cell r="Q959">
            <v>0</v>
          </cell>
          <cell r="R959">
            <v>0</v>
          </cell>
          <cell r="S959" t="str">
            <v>Glacier Ridge</v>
          </cell>
          <cell r="T959" t="str">
            <v>Unfunded</v>
          </cell>
          <cell r="U959">
            <v>53</v>
          </cell>
          <cell r="V959" t="str">
            <v>Symons Valley</v>
          </cell>
          <cell r="W959" t="str">
            <v>Approved</v>
          </cell>
          <cell r="X959" t="str">
            <v>Area Structure Plan</v>
          </cell>
          <cell r="Y959" t="str">
            <v>Symons Valley Community Plan</v>
          </cell>
        </row>
        <row r="960">
          <cell r="B960">
            <v>2931</v>
          </cell>
          <cell r="C960" t="str">
            <v>Outside_levy_boundary</v>
          </cell>
          <cell r="D960">
            <v>0</v>
          </cell>
          <cell r="E960">
            <v>0</v>
          </cell>
          <cell r="F960">
            <v>0</v>
          </cell>
          <cell r="G960">
            <v>0</v>
          </cell>
          <cell r="H960" t="str">
            <v>Calgary</v>
          </cell>
          <cell r="I960" t="str">
            <v>City</v>
          </cell>
          <cell r="J960">
            <v>661</v>
          </cell>
          <cell r="K960">
            <v>1281.8900000000001</v>
          </cell>
          <cell r="L960">
            <v>1720.79</v>
          </cell>
          <cell r="M960">
            <v>2403.7052330000001</v>
          </cell>
          <cell r="N960">
            <v>2403.7052330000001</v>
          </cell>
          <cell r="O960">
            <v>2403.7052330000001</v>
          </cell>
          <cell r="P960">
            <v>2403.7052330000001</v>
          </cell>
          <cell r="Q960">
            <v>2403.7052330000001</v>
          </cell>
          <cell r="R960">
            <v>2403.7052330000001</v>
          </cell>
          <cell r="S960" t="str">
            <v>Glacier Ridge</v>
          </cell>
          <cell r="T960" t="str">
            <v>Unfunded</v>
          </cell>
          <cell r="U960">
            <v>53</v>
          </cell>
          <cell r="V960" t="str">
            <v>Symons Valley</v>
          </cell>
          <cell r="W960" t="str">
            <v>Approved</v>
          </cell>
          <cell r="X960" t="str">
            <v>Area Structure Plan</v>
          </cell>
          <cell r="Y960" t="str">
            <v>Symons Valley Community Plan</v>
          </cell>
        </row>
        <row r="961">
          <cell r="B961">
            <v>3312</v>
          </cell>
          <cell r="C961" t="str">
            <v>Outside_levy_boundary</v>
          </cell>
          <cell r="D961">
            <v>0</v>
          </cell>
          <cell r="E961">
            <v>0</v>
          </cell>
          <cell r="F961">
            <v>0</v>
          </cell>
          <cell r="G961">
            <v>0</v>
          </cell>
          <cell r="H961" t="str">
            <v>Calgary</v>
          </cell>
          <cell r="I961" t="str">
            <v>City</v>
          </cell>
          <cell r="J961">
            <v>4347.9999999700003</v>
          </cell>
          <cell r="K961">
            <v>4198</v>
          </cell>
          <cell r="L961">
            <v>4198</v>
          </cell>
          <cell r="M961">
            <v>4198</v>
          </cell>
          <cell r="N961">
            <v>4198</v>
          </cell>
          <cell r="O961">
            <v>4198</v>
          </cell>
          <cell r="P961">
            <v>4198</v>
          </cell>
          <cell r="Q961">
            <v>4198</v>
          </cell>
          <cell r="R961">
            <v>4198</v>
          </cell>
          <cell r="S961" t="str">
            <v>Glacier Ridge</v>
          </cell>
          <cell r="T961" t="str">
            <v>Unfunded</v>
          </cell>
          <cell r="U961">
            <v>53</v>
          </cell>
          <cell r="V961" t="str">
            <v>Symons Valley</v>
          </cell>
          <cell r="W961" t="str">
            <v>Approved</v>
          </cell>
          <cell r="X961" t="str">
            <v>Area Structure Plan</v>
          </cell>
          <cell r="Y961" t="str">
            <v>Symons Valley Community Plan</v>
          </cell>
        </row>
        <row r="962">
          <cell r="B962">
            <v>3313</v>
          </cell>
          <cell r="C962" t="str">
            <v>Outside_levy_boundary</v>
          </cell>
          <cell r="D962">
            <v>0</v>
          </cell>
          <cell r="E962">
            <v>0</v>
          </cell>
          <cell r="F962">
            <v>0</v>
          </cell>
          <cell r="G962">
            <v>0</v>
          </cell>
          <cell r="H962" t="str">
            <v>Calgary</v>
          </cell>
          <cell r="I962" t="str">
            <v>City</v>
          </cell>
          <cell r="J962">
            <v>3235</v>
          </cell>
          <cell r="K962">
            <v>3604.85</v>
          </cell>
          <cell r="L962">
            <v>3604.85</v>
          </cell>
          <cell r="M962">
            <v>3604.85</v>
          </cell>
          <cell r="N962">
            <v>3604.85</v>
          </cell>
          <cell r="O962">
            <v>3604.85</v>
          </cell>
          <cell r="P962">
            <v>3604.85</v>
          </cell>
          <cell r="Q962">
            <v>3604.85</v>
          </cell>
          <cell r="R962">
            <v>3604.85</v>
          </cell>
          <cell r="S962" t="str">
            <v>Glacier Ridge</v>
          </cell>
          <cell r="T962" t="str">
            <v>Unfunded</v>
          </cell>
          <cell r="U962">
            <v>53</v>
          </cell>
          <cell r="V962" t="str">
            <v>Symons Valley</v>
          </cell>
          <cell r="W962" t="str">
            <v>Approved</v>
          </cell>
          <cell r="X962" t="str">
            <v>Area Structure Plan</v>
          </cell>
          <cell r="Y962" t="str">
            <v>Symons Valley Community Plan</v>
          </cell>
        </row>
        <row r="963">
          <cell r="B963">
            <v>3314</v>
          </cell>
          <cell r="C963" t="str">
            <v>Outside_levy_boundary</v>
          </cell>
          <cell r="D963">
            <v>0</v>
          </cell>
          <cell r="E963">
            <v>0</v>
          </cell>
          <cell r="F963">
            <v>0</v>
          </cell>
          <cell r="G963">
            <v>0</v>
          </cell>
          <cell r="H963" t="str">
            <v>Calgary</v>
          </cell>
          <cell r="I963" t="str">
            <v>City</v>
          </cell>
          <cell r="J963">
            <v>5266.0000000099999</v>
          </cell>
          <cell r="K963">
            <v>6732.8620000000001</v>
          </cell>
          <cell r="L963">
            <v>6732.8620000000001</v>
          </cell>
          <cell r="M963">
            <v>6732.8620000000001</v>
          </cell>
          <cell r="N963">
            <v>6732.8620000000001</v>
          </cell>
          <cell r="O963">
            <v>6732.8620000000001</v>
          </cell>
          <cell r="P963">
            <v>6732.8620000000001</v>
          </cell>
          <cell r="Q963">
            <v>6732.8620000000001</v>
          </cell>
          <cell r="R963">
            <v>6732.8620000000001</v>
          </cell>
          <cell r="S963" t="str">
            <v>Glacier Ridge</v>
          </cell>
          <cell r="T963" t="str">
            <v>Unfunded</v>
          </cell>
          <cell r="U963">
            <v>53</v>
          </cell>
          <cell r="V963" t="str">
            <v>Symons Valley</v>
          </cell>
          <cell r="W963" t="str">
            <v>Approved</v>
          </cell>
          <cell r="X963" t="str">
            <v>Area Structure Plan</v>
          </cell>
          <cell r="Y963" t="str">
            <v>Symons Valley Community Plan</v>
          </cell>
        </row>
        <row r="964">
          <cell r="B964">
            <v>3311</v>
          </cell>
          <cell r="C964" t="str">
            <v>Outside_levy_boundary</v>
          </cell>
          <cell r="D964">
            <v>0</v>
          </cell>
          <cell r="E964">
            <v>0</v>
          </cell>
          <cell r="F964">
            <v>0</v>
          </cell>
          <cell r="G964">
            <v>0</v>
          </cell>
          <cell r="H964" t="str">
            <v>Calgary</v>
          </cell>
          <cell r="I964" t="str">
            <v>City</v>
          </cell>
          <cell r="J964">
            <v>4445.9999999800002</v>
          </cell>
          <cell r="K964">
            <v>4994.03</v>
          </cell>
          <cell r="L964">
            <v>4994.03</v>
          </cell>
          <cell r="M964">
            <v>4994.03</v>
          </cell>
          <cell r="N964">
            <v>4994.03</v>
          </cell>
          <cell r="O964">
            <v>4994.03</v>
          </cell>
          <cell r="P964">
            <v>4994.03</v>
          </cell>
          <cell r="Q964">
            <v>4994.03</v>
          </cell>
          <cell r="R964">
            <v>4994.03</v>
          </cell>
          <cell r="S964" t="str">
            <v>Glacier Ridge</v>
          </cell>
          <cell r="T964" t="str">
            <v>Unfunded</v>
          </cell>
          <cell r="U964">
            <v>53</v>
          </cell>
          <cell r="V964" t="str">
            <v>Symons Valley</v>
          </cell>
          <cell r="W964" t="str">
            <v>Approved</v>
          </cell>
          <cell r="X964" t="str">
            <v>Area Structure Plan</v>
          </cell>
          <cell r="Y964" t="str">
            <v>Symons Valley Community Plan</v>
          </cell>
        </row>
        <row r="965">
          <cell r="B965">
            <v>2916</v>
          </cell>
          <cell r="C965" t="str">
            <v>Outside_levy_boundary</v>
          </cell>
          <cell r="D965">
            <v>0</v>
          </cell>
          <cell r="E965">
            <v>0</v>
          </cell>
          <cell r="F965">
            <v>0</v>
          </cell>
          <cell r="G965">
            <v>0</v>
          </cell>
          <cell r="H965" t="str">
            <v>Calgary</v>
          </cell>
          <cell r="I965" t="str">
            <v>City</v>
          </cell>
          <cell r="J965">
            <v>0</v>
          </cell>
          <cell r="K965">
            <v>0</v>
          </cell>
          <cell r="L965">
            <v>0</v>
          </cell>
          <cell r="M965">
            <v>0</v>
          </cell>
          <cell r="N965">
            <v>0</v>
          </cell>
          <cell r="O965">
            <v>0</v>
          </cell>
          <cell r="P965">
            <v>0</v>
          </cell>
          <cell r="Q965">
            <v>0</v>
          </cell>
          <cell r="R965">
            <v>0</v>
          </cell>
          <cell r="U965">
            <v>53</v>
          </cell>
          <cell r="V965" t="str">
            <v>Symons Valley</v>
          </cell>
          <cell r="W965" t="str">
            <v>Approved</v>
          </cell>
          <cell r="X965" t="str">
            <v>Area Structure Plan</v>
          </cell>
          <cell r="Y965" t="str">
            <v>Symons Valley Community Plan</v>
          </cell>
        </row>
        <row r="966">
          <cell r="B966">
            <v>2917</v>
          </cell>
          <cell r="C966" t="str">
            <v>Outside_levy_boundary</v>
          </cell>
          <cell r="D966">
            <v>0</v>
          </cell>
          <cell r="E966">
            <v>0</v>
          </cell>
          <cell r="F966">
            <v>0</v>
          </cell>
          <cell r="G966">
            <v>0</v>
          </cell>
          <cell r="H966" t="str">
            <v>Calgary</v>
          </cell>
          <cell r="I966" t="str">
            <v>City</v>
          </cell>
          <cell r="J966">
            <v>5864.0000000099999</v>
          </cell>
          <cell r="K966">
            <v>6246</v>
          </cell>
          <cell r="L966">
            <v>6246</v>
          </cell>
          <cell r="M966">
            <v>6246</v>
          </cell>
          <cell r="N966">
            <v>6246</v>
          </cell>
          <cell r="O966">
            <v>6246</v>
          </cell>
          <cell r="P966">
            <v>6246</v>
          </cell>
          <cell r="Q966">
            <v>6246</v>
          </cell>
          <cell r="R966">
            <v>6246</v>
          </cell>
          <cell r="U966">
            <v>53</v>
          </cell>
          <cell r="V966" t="str">
            <v>Symons Valley</v>
          </cell>
          <cell r="W966" t="str">
            <v>Approved</v>
          </cell>
          <cell r="X966" t="str">
            <v>Area Structure Plan</v>
          </cell>
          <cell r="Y966" t="str">
            <v>Symons Valley Community Plan</v>
          </cell>
        </row>
        <row r="967">
          <cell r="B967">
            <v>2918</v>
          </cell>
          <cell r="C967" t="str">
            <v>Outside_levy_boundary</v>
          </cell>
          <cell r="D967">
            <v>0</v>
          </cell>
          <cell r="E967">
            <v>0</v>
          </cell>
          <cell r="F967">
            <v>0</v>
          </cell>
          <cell r="G967">
            <v>0</v>
          </cell>
          <cell r="H967" t="str">
            <v>Calgary</v>
          </cell>
          <cell r="I967" t="str">
            <v>City</v>
          </cell>
          <cell r="J967">
            <v>3736</v>
          </cell>
          <cell r="K967">
            <v>3756</v>
          </cell>
          <cell r="L967">
            <v>3756</v>
          </cell>
          <cell r="M967">
            <v>3756</v>
          </cell>
          <cell r="N967">
            <v>3756</v>
          </cell>
          <cell r="O967">
            <v>3756</v>
          </cell>
          <cell r="P967">
            <v>3756</v>
          </cell>
          <cell r="Q967">
            <v>3756</v>
          </cell>
          <cell r="R967">
            <v>3756</v>
          </cell>
          <cell r="U967">
            <v>53</v>
          </cell>
          <cell r="V967" t="str">
            <v>Symons Valley</v>
          </cell>
          <cell r="W967" t="str">
            <v>Approved</v>
          </cell>
          <cell r="X967" t="str">
            <v>Area Structure Plan</v>
          </cell>
          <cell r="Y967" t="str">
            <v>Symons Valley Community Plan</v>
          </cell>
        </row>
        <row r="968">
          <cell r="B968">
            <v>2919</v>
          </cell>
          <cell r="C968" t="str">
            <v>Outside_levy_boundary</v>
          </cell>
          <cell r="D968">
            <v>0</v>
          </cell>
          <cell r="E968">
            <v>0</v>
          </cell>
          <cell r="F968">
            <v>0</v>
          </cell>
          <cell r="G968">
            <v>0</v>
          </cell>
          <cell r="H968" t="str">
            <v>Calgary</v>
          </cell>
          <cell r="I968" t="str">
            <v>City</v>
          </cell>
          <cell r="J968">
            <v>2724.0000000199998</v>
          </cell>
          <cell r="K968">
            <v>3133</v>
          </cell>
          <cell r="L968">
            <v>3766.864</v>
          </cell>
          <cell r="M968">
            <v>3766.864</v>
          </cell>
          <cell r="N968">
            <v>3766.864</v>
          </cell>
          <cell r="O968">
            <v>5576.8040000000001</v>
          </cell>
          <cell r="P968">
            <v>7066.9740000000002</v>
          </cell>
          <cell r="Q968">
            <v>7066.9740000000002</v>
          </cell>
          <cell r="R968">
            <v>7066.9740000000002</v>
          </cell>
          <cell r="U968">
            <v>53</v>
          </cell>
          <cell r="V968" t="str">
            <v>Symons Valley</v>
          </cell>
          <cell r="W968" t="str">
            <v>Approved</v>
          </cell>
          <cell r="X968" t="str">
            <v>Area Structure Plan</v>
          </cell>
          <cell r="Y968" t="str">
            <v>Symons Valley Community Plan</v>
          </cell>
        </row>
        <row r="969">
          <cell r="B969">
            <v>2921</v>
          </cell>
          <cell r="C969" t="str">
            <v>Outside_levy_boundary</v>
          </cell>
          <cell r="D969">
            <v>0</v>
          </cell>
          <cell r="E969">
            <v>0</v>
          </cell>
          <cell r="F969">
            <v>0</v>
          </cell>
          <cell r="G969">
            <v>0</v>
          </cell>
          <cell r="H969" t="str">
            <v>Calgary</v>
          </cell>
          <cell r="I969" t="str">
            <v>City</v>
          </cell>
          <cell r="J969">
            <v>3989.9999999900001</v>
          </cell>
          <cell r="K969">
            <v>4147.59</v>
          </cell>
          <cell r="L969">
            <v>4147.59</v>
          </cell>
          <cell r="M969">
            <v>4147.59</v>
          </cell>
          <cell r="N969">
            <v>4147.59</v>
          </cell>
          <cell r="O969">
            <v>4147.59</v>
          </cell>
          <cell r="P969">
            <v>4147.59</v>
          </cell>
          <cell r="Q969">
            <v>4147.59</v>
          </cell>
          <cell r="R969">
            <v>4147.59</v>
          </cell>
          <cell r="U969">
            <v>53</v>
          </cell>
          <cell r="V969" t="str">
            <v>Symons Valley</v>
          </cell>
          <cell r="W969" t="str">
            <v>Approved</v>
          </cell>
          <cell r="X969" t="str">
            <v>Area Structure Plan</v>
          </cell>
          <cell r="Y969" t="str">
            <v>Symons Valley Community Plan</v>
          </cell>
        </row>
        <row r="970">
          <cell r="B970">
            <v>2922</v>
          </cell>
          <cell r="C970" t="str">
            <v>Outside_levy_boundary</v>
          </cell>
          <cell r="D970">
            <v>0</v>
          </cell>
          <cell r="E970">
            <v>0</v>
          </cell>
          <cell r="F970">
            <v>0</v>
          </cell>
          <cell r="G970">
            <v>0</v>
          </cell>
          <cell r="H970" t="str">
            <v>Calgary</v>
          </cell>
          <cell r="I970" t="str">
            <v>City</v>
          </cell>
          <cell r="J970">
            <v>4.0000000130000002</v>
          </cell>
          <cell r="K970">
            <v>627</v>
          </cell>
          <cell r="L970">
            <v>1527.3720000000001</v>
          </cell>
          <cell r="M970">
            <v>2094.1799999999998</v>
          </cell>
          <cell r="N970">
            <v>2094.1799999999998</v>
          </cell>
          <cell r="O970">
            <v>2094.1799999999998</v>
          </cell>
          <cell r="P970">
            <v>2094.1799999999998</v>
          </cell>
          <cell r="Q970">
            <v>2094.1799999999998</v>
          </cell>
          <cell r="R970">
            <v>2094.1799999999998</v>
          </cell>
          <cell r="U970">
            <v>53</v>
          </cell>
          <cell r="V970" t="str">
            <v>Symons Valley</v>
          </cell>
          <cell r="W970" t="str">
            <v>Approved</v>
          </cell>
          <cell r="X970" t="str">
            <v>Area Structure Plan</v>
          </cell>
          <cell r="Y970" t="str">
            <v>Symons Valley Community Plan</v>
          </cell>
        </row>
        <row r="971">
          <cell r="B971">
            <v>2923</v>
          </cell>
          <cell r="C971" t="str">
            <v>Outside_levy_boundary</v>
          </cell>
          <cell r="D971">
            <v>0</v>
          </cell>
          <cell r="E971">
            <v>0</v>
          </cell>
          <cell r="F971">
            <v>0</v>
          </cell>
          <cell r="G971">
            <v>0</v>
          </cell>
          <cell r="H971" t="str">
            <v>Calgary</v>
          </cell>
          <cell r="I971" t="str">
            <v>City</v>
          </cell>
          <cell r="J971">
            <v>6454.0000000099999</v>
          </cell>
          <cell r="K971">
            <v>8566.7420000000002</v>
          </cell>
          <cell r="L971">
            <v>9084.6440000000002</v>
          </cell>
          <cell r="M971">
            <v>9084.6440000000002</v>
          </cell>
          <cell r="N971">
            <v>9084.6440000000002</v>
          </cell>
          <cell r="O971">
            <v>9084.6440000000002</v>
          </cell>
          <cell r="P971">
            <v>9084.6440000000002</v>
          </cell>
          <cell r="Q971">
            <v>9084.6440000000002</v>
          </cell>
          <cell r="R971">
            <v>9084.6440000000002</v>
          </cell>
          <cell r="U971">
            <v>53</v>
          </cell>
          <cell r="V971" t="str">
            <v>Symons Valley</v>
          </cell>
          <cell r="W971" t="str">
            <v>Approved</v>
          </cell>
          <cell r="X971" t="str">
            <v>Area Structure Plan</v>
          </cell>
          <cell r="Y971" t="str">
            <v>Symons Valley Community Plan</v>
          </cell>
        </row>
        <row r="972">
          <cell r="B972">
            <v>2935</v>
          </cell>
          <cell r="C972" t="str">
            <v>Outside_levy_boundary</v>
          </cell>
          <cell r="D972">
            <v>0</v>
          </cell>
          <cell r="E972">
            <v>0</v>
          </cell>
          <cell r="F972">
            <v>0</v>
          </cell>
          <cell r="G972">
            <v>0</v>
          </cell>
          <cell r="H972" t="str">
            <v>Calgary</v>
          </cell>
          <cell r="I972" t="str">
            <v>City</v>
          </cell>
          <cell r="J972">
            <v>2518.99999996</v>
          </cell>
          <cell r="K972">
            <v>4104.4160000000002</v>
          </cell>
          <cell r="L972">
            <v>4301.9210000000003</v>
          </cell>
          <cell r="M972">
            <v>4301.9210000000003</v>
          </cell>
          <cell r="N972">
            <v>5608.1710000000003</v>
          </cell>
          <cell r="O972">
            <v>6611.3710000000001</v>
          </cell>
          <cell r="P972">
            <v>6611.3710000000001</v>
          </cell>
          <cell r="Q972">
            <v>6611.3710000000001</v>
          </cell>
          <cell r="R972">
            <v>6611.3710000000001</v>
          </cell>
          <cell r="U972">
            <v>53</v>
          </cell>
          <cell r="V972" t="str">
            <v>Symons Valley</v>
          </cell>
          <cell r="W972" t="str">
            <v>Approved</v>
          </cell>
          <cell r="X972" t="str">
            <v>Area Structure Plan</v>
          </cell>
          <cell r="Y972" t="str">
            <v>Symons Valley Community Plan</v>
          </cell>
        </row>
        <row r="973">
          <cell r="B973">
            <v>2805</v>
          </cell>
          <cell r="C973" t="str">
            <v>Outside_levy_boundary</v>
          </cell>
          <cell r="D973">
            <v>0</v>
          </cell>
          <cell r="E973">
            <v>0</v>
          </cell>
          <cell r="F973">
            <v>0</v>
          </cell>
          <cell r="G973">
            <v>0</v>
          </cell>
          <cell r="H973" t="str">
            <v>Calgary</v>
          </cell>
          <cell r="I973" t="str">
            <v>City</v>
          </cell>
          <cell r="J973">
            <v>3220.9999999800002</v>
          </cell>
          <cell r="K973">
            <v>3275.9800261999999</v>
          </cell>
          <cell r="L973">
            <v>3297.0858541500002</v>
          </cell>
          <cell r="M973">
            <v>3299.5457058699999</v>
          </cell>
          <cell r="N973">
            <v>3278.0964978400002</v>
          </cell>
          <cell r="O973">
            <v>3148.3393393199999</v>
          </cell>
          <cell r="P973">
            <v>2917.0280484300001</v>
          </cell>
          <cell r="Q973">
            <v>2697.89909988</v>
          </cell>
          <cell r="R973">
            <v>2576.9791917699999</v>
          </cell>
          <cell r="S973" t="str">
            <v>Westview</v>
          </cell>
          <cell r="T973" t="str">
            <v>Unfunded</v>
          </cell>
          <cell r="U973">
            <v>54</v>
          </cell>
          <cell r="V973" t="str">
            <v>Revised Valley Ridge</v>
          </cell>
          <cell r="W973" t="str">
            <v>Approved</v>
          </cell>
          <cell r="X973" t="str">
            <v>Area Structure Plan</v>
          </cell>
          <cell r="Y973" t="str">
            <v>Revised Valley Ridge Area Structure Plan</v>
          </cell>
        </row>
        <row r="974">
          <cell r="B974">
            <v>2806</v>
          </cell>
          <cell r="C974" t="str">
            <v>Outside_levy_boundary</v>
          </cell>
          <cell r="D974">
            <v>0</v>
          </cell>
          <cell r="E974">
            <v>0</v>
          </cell>
          <cell r="F974">
            <v>0</v>
          </cell>
          <cell r="G974">
            <v>0</v>
          </cell>
          <cell r="H974" t="str">
            <v>Calgary</v>
          </cell>
          <cell r="I974" t="str">
            <v>City</v>
          </cell>
          <cell r="J974">
            <v>1701.99999998</v>
          </cell>
          <cell r="K974">
            <v>1746.96591261</v>
          </cell>
          <cell r="L974">
            <v>1778.9001812900001</v>
          </cell>
          <cell r="M974">
            <v>1800.84566965</v>
          </cell>
          <cell r="N974">
            <v>1810.2128933399999</v>
          </cell>
          <cell r="O974">
            <v>1783.68377947</v>
          </cell>
          <cell r="P974">
            <v>1702.7360056</v>
          </cell>
          <cell r="Q974">
            <v>1623.7512152300001</v>
          </cell>
          <cell r="R974">
            <v>1582.68332227</v>
          </cell>
          <cell r="S974" t="str">
            <v>Westview</v>
          </cell>
          <cell r="T974" t="str">
            <v>Unfunded</v>
          </cell>
          <cell r="U974">
            <v>54</v>
          </cell>
          <cell r="V974" t="str">
            <v>Revised Valley Ridge</v>
          </cell>
          <cell r="W974" t="str">
            <v>Approved</v>
          </cell>
          <cell r="X974" t="str">
            <v>Area Structure Plan</v>
          </cell>
          <cell r="Y974" t="str">
            <v>Revised Valley Ridge Area Structure Plan</v>
          </cell>
        </row>
        <row r="975">
          <cell r="B975">
            <v>2807</v>
          </cell>
          <cell r="C975" t="str">
            <v>Outside_levy_boundary</v>
          </cell>
          <cell r="D975">
            <v>0</v>
          </cell>
          <cell r="E975">
            <v>0</v>
          </cell>
          <cell r="F975">
            <v>0</v>
          </cell>
          <cell r="G975">
            <v>0</v>
          </cell>
          <cell r="H975" t="str">
            <v>Calgary</v>
          </cell>
          <cell r="I975" t="str">
            <v>City</v>
          </cell>
          <cell r="J975">
            <v>653.99999999900001</v>
          </cell>
          <cell r="K975">
            <v>662.06813262100002</v>
          </cell>
          <cell r="L975">
            <v>666.64678341000001</v>
          </cell>
          <cell r="M975">
            <v>667.38182493299996</v>
          </cell>
          <cell r="N975">
            <v>663.20359003399994</v>
          </cell>
          <cell r="O975">
            <v>637.25204888600001</v>
          </cell>
          <cell r="P975">
            <v>590.91787165799997</v>
          </cell>
          <cell r="Q975">
            <v>546.79211637200001</v>
          </cell>
          <cell r="R975">
            <v>522.16231912199999</v>
          </cell>
          <cell r="U975">
            <v>54</v>
          </cell>
          <cell r="V975" t="str">
            <v>Revised Valley Ridge</v>
          </cell>
          <cell r="W975" t="str">
            <v>Approved</v>
          </cell>
          <cell r="X975" t="str">
            <v>Area Structure Plan</v>
          </cell>
          <cell r="Y975" t="str">
            <v>Revised Valley Ridge Area Structure Plan</v>
          </cell>
        </row>
        <row r="976">
          <cell r="B976">
            <v>1029</v>
          </cell>
          <cell r="C976">
            <v>0</v>
          </cell>
          <cell r="D976">
            <v>0</v>
          </cell>
          <cell r="E976">
            <v>0</v>
          </cell>
          <cell r="F976">
            <v>0</v>
          </cell>
          <cell r="G976">
            <v>0</v>
          </cell>
          <cell r="H976" t="str">
            <v>Calgary</v>
          </cell>
          <cell r="I976" t="str">
            <v>City</v>
          </cell>
          <cell r="J976">
            <v>1002</v>
          </cell>
          <cell r="K976">
            <v>1280.0504309200001</v>
          </cell>
          <cell r="L976">
            <v>1287.7444023099999</v>
          </cell>
          <cell r="M976">
            <v>1288.4139823</v>
          </cell>
          <cell r="N976">
            <v>1280.5373268000001</v>
          </cell>
          <cell r="O976">
            <v>1232.02430054</v>
          </cell>
          <cell r="P976">
            <v>1147.56365269</v>
          </cell>
          <cell r="Q976">
            <v>2142.9099232799999</v>
          </cell>
          <cell r="R976">
            <v>2378.5510227599998</v>
          </cell>
          <cell r="U976">
            <v>55</v>
          </cell>
          <cell r="V976" t="str">
            <v>Revised Midnapore Phase 2</v>
          </cell>
          <cell r="W976" t="str">
            <v>Approved</v>
          </cell>
          <cell r="X976" t="str">
            <v>Area Structure Plan</v>
          </cell>
          <cell r="Y976" t="str">
            <v>Revised Midnapore Phase 2 Area Structure Plan and Supporting Information</v>
          </cell>
        </row>
        <row r="977">
          <cell r="B977">
            <v>1030</v>
          </cell>
          <cell r="C977">
            <v>0</v>
          </cell>
          <cell r="D977">
            <v>0</v>
          </cell>
          <cell r="E977">
            <v>0</v>
          </cell>
          <cell r="F977">
            <v>0</v>
          </cell>
          <cell r="G977">
            <v>0</v>
          </cell>
          <cell r="H977" t="str">
            <v>Calgary</v>
          </cell>
          <cell r="I977" t="str">
            <v>City</v>
          </cell>
          <cell r="J977">
            <v>606</v>
          </cell>
          <cell r="K977">
            <v>699.38930014300001</v>
          </cell>
          <cell r="L977">
            <v>703.89518542099995</v>
          </cell>
          <cell r="M977">
            <v>704.42033934300002</v>
          </cell>
          <cell r="N977">
            <v>699.84114566999995</v>
          </cell>
          <cell r="O977">
            <v>672.139276784</v>
          </cell>
          <cell r="P977">
            <v>622.75660626800004</v>
          </cell>
          <cell r="Q977">
            <v>575.97474530199997</v>
          </cell>
          <cell r="R977">
            <v>550.15954214500005</v>
          </cell>
          <cell r="U977">
            <v>55</v>
          </cell>
          <cell r="V977" t="str">
            <v>Revised Midnapore Phase 2</v>
          </cell>
          <cell r="W977" t="str">
            <v>Approved</v>
          </cell>
          <cell r="X977" t="str">
            <v>Area Structure Plan</v>
          </cell>
          <cell r="Y977" t="str">
            <v>Revised Midnapore Phase 2 Area Structure Plan and Supporting Information</v>
          </cell>
        </row>
        <row r="978">
          <cell r="B978">
            <v>1031</v>
          </cell>
          <cell r="C978">
            <v>0</v>
          </cell>
          <cell r="D978">
            <v>0</v>
          </cell>
          <cell r="E978">
            <v>0</v>
          </cell>
          <cell r="F978">
            <v>0</v>
          </cell>
          <cell r="G978">
            <v>0</v>
          </cell>
          <cell r="H978" t="str">
            <v>Calgary</v>
          </cell>
          <cell r="I978" t="str">
            <v>City</v>
          </cell>
          <cell r="J978">
            <v>1066</v>
          </cell>
          <cell r="K978">
            <v>1070.8202873</v>
          </cell>
          <cell r="L978">
            <v>1077.17367881</v>
          </cell>
          <cell r="M978">
            <v>1077.5333155999999</v>
          </cell>
          <cell r="N978">
            <v>1071.05754417</v>
          </cell>
          <cell r="O978">
            <v>1031.5609205799999</v>
          </cell>
          <cell r="P978">
            <v>957.04073305199995</v>
          </cell>
          <cell r="Q978">
            <v>882.11894563299995</v>
          </cell>
          <cell r="R978">
            <v>840.84275039399995</v>
          </cell>
          <cell r="U978">
            <v>55</v>
          </cell>
          <cell r="V978" t="str">
            <v>Revised Midnapore Phase 2</v>
          </cell>
          <cell r="W978" t="str">
            <v>Approved</v>
          </cell>
          <cell r="X978" t="str">
            <v>Area Structure Plan</v>
          </cell>
          <cell r="Y978" t="str">
            <v>Revised Midnapore Phase 2 Area Structure Plan and Supporting Information</v>
          </cell>
        </row>
        <row r="979">
          <cell r="B979">
            <v>1032</v>
          </cell>
          <cell r="C979">
            <v>0</v>
          </cell>
          <cell r="D979">
            <v>0</v>
          </cell>
          <cell r="E979">
            <v>0</v>
          </cell>
          <cell r="F979">
            <v>0</v>
          </cell>
          <cell r="G979">
            <v>0</v>
          </cell>
          <cell r="H979" t="str">
            <v>Calgary</v>
          </cell>
          <cell r="I979" t="str">
            <v>City</v>
          </cell>
          <cell r="J979">
            <v>494.99999999300002</v>
          </cell>
          <cell r="K979">
            <v>564.20171346400002</v>
          </cell>
          <cell r="L979">
            <v>581.71200682999995</v>
          </cell>
          <cell r="M979">
            <v>581.628065548</v>
          </cell>
          <cell r="N979">
            <v>578.21063020400004</v>
          </cell>
          <cell r="O979">
            <v>558.77607085199998</v>
          </cell>
          <cell r="P979">
            <v>520.21246586500001</v>
          </cell>
          <cell r="Q979">
            <v>478.15723830100001</v>
          </cell>
          <cell r="R979">
            <v>454.19129883900001</v>
          </cell>
          <cell r="U979">
            <v>55</v>
          </cell>
          <cell r="V979" t="str">
            <v>Revised Midnapore Phase 2</v>
          </cell>
          <cell r="W979" t="str">
            <v>Approved</v>
          </cell>
          <cell r="X979" t="str">
            <v>Area Structure Plan</v>
          </cell>
          <cell r="Y979" t="str">
            <v>Revised Midnapore Phase 2 Area Structure Plan and Supporting Information</v>
          </cell>
        </row>
        <row r="980">
          <cell r="B980">
            <v>1033</v>
          </cell>
          <cell r="C980">
            <v>0</v>
          </cell>
          <cell r="D980">
            <v>0</v>
          </cell>
          <cell r="E980">
            <v>0</v>
          </cell>
          <cell r="F980">
            <v>0</v>
          </cell>
          <cell r="G980">
            <v>0</v>
          </cell>
          <cell r="H980" t="str">
            <v>Calgary</v>
          </cell>
          <cell r="I980" t="str">
            <v>City</v>
          </cell>
          <cell r="J980">
            <v>2210.0000000700002</v>
          </cell>
          <cell r="K980">
            <v>2439.1862423399998</v>
          </cell>
          <cell r="L980">
            <v>2677.0000000800001</v>
          </cell>
          <cell r="M980">
            <v>2677.0527093199998</v>
          </cell>
          <cell r="N980">
            <v>2661.03037103</v>
          </cell>
          <cell r="O980">
            <v>2579.1459924199999</v>
          </cell>
          <cell r="P980">
            <v>2413.0130165700002</v>
          </cell>
          <cell r="Q980">
            <v>2216.61540178</v>
          </cell>
          <cell r="R980">
            <v>2097.4497613399999</v>
          </cell>
          <cell r="U980">
            <v>55</v>
          </cell>
          <cell r="V980" t="str">
            <v>Revised Midnapore Phase 2</v>
          </cell>
          <cell r="W980" t="str">
            <v>Approved</v>
          </cell>
          <cell r="X980" t="str">
            <v>Area Structure Plan</v>
          </cell>
          <cell r="Y980" t="str">
            <v>Revised Midnapore Phase 2 Area Structure Plan and Supporting Information</v>
          </cell>
        </row>
        <row r="981">
          <cell r="B981">
            <v>1034</v>
          </cell>
          <cell r="C981">
            <v>0</v>
          </cell>
          <cell r="D981">
            <v>0</v>
          </cell>
          <cell r="E981">
            <v>0</v>
          </cell>
          <cell r="F981">
            <v>0</v>
          </cell>
          <cell r="G981">
            <v>0</v>
          </cell>
          <cell r="H981" t="str">
            <v>Calgary</v>
          </cell>
          <cell r="I981" t="str">
            <v>City</v>
          </cell>
          <cell r="J981">
            <v>1368.9999999900001</v>
          </cell>
          <cell r="K981">
            <v>1561.0000000499999</v>
          </cell>
          <cell r="L981">
            <v>1570.3236417200001</v>
          </cell>
          <cell r="M981">
            <v>1570.3764097400001</v>
          </cell>
          <cell r="N981">
            <v>1561.14382703</v>
          </cell>
          <cell r="O981">
            <v>1506.4335785999999</v>
          </cell>
          <cell r="P981">
            <v>1399.99501691</v>
          </cell>
          <cell r="Q981">
            <v>1288.10312372</v>
          </cell>
          <cell r="R981">
            <v>1225.5751236599999</v>
          </cell>
          <cell r="U981">
            <v>55</v>
          </cell>
          <cell r="V981" t="str">
            <v>Revised Midnapore Phase 2</v>
          </cell>
          <cell r="W981" t="str">
            <v>Approved</v>
          </cell>
          <cell r="X981" t="str">
            <v>Area Structure Plan</v>
          </cell>
          <cell r="Y981" t="str">
            <v>Revised Midnapore Phase 2 Area Structure Plan and Supporting Information</v>
          </cell>
        </row>
        <row r="982">
          <cell r="B982">
            <v>1035</v>
          </cell>
          <cell r="C982">
            <v>0</v>
          </cell>
          <cell r="D982">
            <v>0</v>
          </cell>
          <cell r="E982">
            <v>0</v>
          </cell>
          <cell r="F982">
            <v>0</v>
          </cell>
          <cell r="G982">
            <v>0</v>
          </cell>
          <cell r="H982" t="str">
            <v>Calgary</v>
          </cell>
          <cell r="I982" t="str">
            <v>City</v>
          </cell>
          <cell r="J982">
            <v>683.99999999099998</v>
          </cell>
          <cell r="K982">
            <v>748.77273721699999</v>
          </cell>
          <cell r="L982">
            <v>776.60605833600005</v>
          </cell>
          <cell r="M982">
            <v>797.73702703200001</v>
          </cell>
          <cell r="N982">
            <v>797.92933194800003</v>
          </cell>
          <cell r="O982">
            <v>762.81239356900005</v>
          </cell>
          <cell r="P982">
            <v>764.085875698</v>
          </cell>
          <cell r="Q982">
            <v>1544.8243321499999</v>
          </cell>
          <cell r="R982">
            <v>1723.7179447999999</v>
          </cell>
          <cell r="U982">
            <v>55</v>
          </cell>
          <cell r="V982" t="str">
            <v>Revised Midnapore Phase 2</v>
          </cell>
          <cell r="W982" t="str">
            <v>Approved</v>
          </cell>
          <cell r="X982" t="str">
            <v>Area Structure Plan</v>
          </cell>
          <cell r="Y982" t="str">
            <v>Revised Midnapore Phase 2 Area Structure Plan and Supporting Information</v>
          </cell>
        </row>
        <row r="983">
          <cell r="B983">
            <v>1037</v>
          </cell>
          <cell r="C983">
            <v>0</v>
          </cell>
          <cell r="D983">
            <v>0</v>
          </cell>
          <cell r="E983">
            <v>0</v>
          </cell>
          <cell r="F983">
            <v>0</v>
          </cell>
          <cell r="G983">
            <v>0</v>
          </cell>
          <cell r="H983" t="str">
            <v>Calgary</v>
          </cell>
          <cell r="I983" t="str">
            <v>City</v>
          </cell>
          <cell r="J983">
            <v>0</v>
          </cell>
          <cell r="K983">
            <v>1.5890844787999999E-22</v>
          </cell>
          <cell r="L983">
            <v>3.23333324177E-22</v>
          </cell>
          <cell r="M983">
            <v>5.1716738164300003E-22</v>
          </cell>
          <cell r="N983">
            <v>7.5915311203100003E-22</v>
          </cell>
          <cell r="O983">
            <v>3.7222163930299999E-14</v>
          </cell>
          <cell r="P983">
            <v>5.9070875387599999</v>
          </cell>
          <cell r="Q983">
            <v>1683.1583067199999</v>
          </cell>
          <cell r="R983">
            <v>2634.7144599100002</v>
          </cell>
          <cell r="U983">
            <v>55</v>
          </cell>
          <cell r="V983" t="str">
            <v>Revised Midnapore Phase 2</v>
          </cell>
          <cell r="W983" t="str">
            <v>Approved</v>
          </cell>
          <cell r="X983" t="str">
            <v>Area Structure Plan</v>
          </cell>
          <cell r="Y983" t="str">
            <v>Revised Midnapore Phase 2 Area Structure Plan and Supporting Information</v>
          </cell>
        </row>
        <row r="984">
          <cell r="B984">
            <v>1038</v>
          </cell>
          <cell r="C984">
            <v>0</v>
          </cell>
          <cell r="D984">
            <v>0</v>
          </cell>
          <cell r="E984">
            <v>0</v>
          </cell>
          <cell r="F984">
            <v>0</v>
          </cell>
          <cell r="G984">
            <v>0</v>
          </cell>
          <cell r="H984" t="str">
            <v>Calgary</v>
          </cell>
          <cell r="I984" t="str">
            <v>City</v>
          </cell>
          <cell r="J984">
            <v>1093.9999999900001</v>
          </cell>
          <cell r="K984">
            <v>1137.86790778</v>
          </cell>
          <cell r="L984">
            <v>1144.9532077599999</v>
          </cell>
          <cell r="M984">
            <v>1145.67811828</v>
          </cell>
          <cell r="N984">
            <v>1138.4520057899999</v>
          </cell>
          <cell r="O984">
            <v>1094.35427336</v>
          </cell>
          <cell r="P984">
            <v>1017.86046097</v>
          </cell>
          <cell r="Q984">
            <v>1338.4134938100001</v>
          </cell>
          <cell r="R984">
            <v>1423.90692612</v>
          </cell>
          <cell r="U984">
            <v>55</v>
          </cell>
          <cell r="V984" t="str">
            <v>Revised Midnapore Phase 2</v>
          </cell>
          <cell r="W984" t="str">
            <v>Approved</v>
          </cell>
          <cell r="X984" t="str">
            <v>Area Structure Plan</v>
          </cell>
          <cell r="Y984" t="str">
            <v>Revised Midnapore Phase 2 Area Structure Plan and Supporting Information</v>
          </cell>
        </row>
        <row r="985">
          <cell r="B985">
            <v>1039</v>
          </cell>
          <cell r="C985">
            <v>0</v>
          </cell>
          <cell r="D985">
            <v>0</v>
          </cell>
          <cell r="E985">
            <v>0</v>
          </cell>
          <cell r="F985">
            <v>0</v>
          </cell>
          <cell r="G985">
            <v>0</v>
          </cell>
          <cell r="H985" t="str">
            <v>Calgary</v>
          </cell>
          <cell r="I985" t="str">
            <v>City</v>
          </cell>
          <cell r="J985">
            <v>929.00000000399996</v>
          </cell>
          <cell r="K985">
            <v>984.547006958</v>
          </cell>
          <cell r="L985">
            <v>1065.87598647</v>
          </cell>
          <cell r="M985">
            <v>1141.4062742399999</v>
          </cell>
          <cell r="N985">
            <v>1210.0944628499999</v>
          </cell>
          <cell r="O985">
            <v>1324.6673358999999</v>
          </cell>
          <cell r="P985">
            <v>1272.44409677</v>
          </cell>
          <cell r="Q985">
            <v>1194.99832115</v>
          </cell>
          <cell r="R985">
            <v>1138.2309179700001</v>
          </cell>
          <cell r="U985">
            <v>55</v>
          </cell>
          <cell r="V985" t="str">
            <v>Revised Midnapore Phase 2</v>
          </cell>
          <cell r="W985" t="str">
            <v>Approved</v>
          </cell>
          <cell r="X985" t="str">
            <v>Area Structure Plan</v>
          </cell>
          <cell r="Y985" t="str">
            <v>Revised Midnapore Phase 2 Area Structure Plan and Supporting Information</v>
          </cell>
        </row>
        <row r="986">
          <cell r="B986">
            <v>1040</v>
          </cell>
          <cell r="C986">
            <v>0</v>
          </cell>
          <cell r="D986">
            <v>0</v>
          </cell>
          <cell r="E986">
            <v>0</v>
          </cell>
          <cell r="F986">
            <v>0</v>
          </cell>
          <cell r="G986">
            <v>0</v>
          </cell>
          <cell r="H986" t="str">
            <v>Calgary</v>
          </cell>
          <cell r="I986" t="str">
            <v>City</v>
          </cell>
          <cell r="J986">
            <v>1337.0000000299999</v>
          </cell>
          <cell r="K986">
            <v>1371.5073642</v>
          </cell>
          <cell r="L986">
            <v>1380.0516511599999</v>
          </cell>
          <cell r="M986">
            <v>1492.42274316</v>
          </cell>
          <cell r="N986">
            <v>1595.31786822</v>
          </cell>
          <cell r="O986">
            <v>1763.71557398</v>
          </cell>
          <cell r="P986">
            <v>1891.4777080599999</v>
          </cell>
          <cell r="Q986">
            <v>1939.6030490799999</v>
          </cell>
          <cell r="R986">
            <v>1872.12442629</v>
          </cell>
          <cell r="U986">
            <v>55</v>
          </cell>
          <cell r="V986" t="str">
            <v>Revised Midnapore Phase 2</v>
          </cell>
          <cell r="W986" t="str">
            <v>Approved</v>
          </cell>
          <cell r="X986" t="str">
            <v>Area Structure Plan</v>
          </cell>
          <cell r="Y986" t="str">
            <v>Revised Midnapore Phase 2 Area Structure Plan and Supporting Information</v>
          </cell>
        </row>
        <row r="987">
          <cell r="B987">
            <v>1041</v>
          </cell>
          <cell r="C987">
            <v>0</v>
          </cell>
          <cell r="D987">
            <v>0</v>
          </cell>
          <cell r="E987">
            <v>0</v>
          </cell>
          <cell r="F987">
            <v>0</v>
          </cell>
          <cell r="G987">
            <v>0</v>
          </cell>
          <cell r="H987" t="str">
            <v>Calgary</v>
          </cell>
          <cell r="I987" t="str">
            <v>City</v>
          </cell>
          <cell r="J987">
            <v>2642.9999999900001</v>
          </cell>
          <cell r="K987">
            <v>2993.3923450799998</v>
          </cell>
          <cell r="L987">
            <v>3297.1724421899999</v>
          </cell>
          <cell r="M987">
            <v>3363.6140111300001</v>
          </cell>
          <cell r="N987">
            <v>3343.4926493500002</v>
          </cell>
          <cell r="O987">
            <v>3243.3809001099999</v>
          </cell>
          <cell r="P987">
            <v>3040.5457812</v>
          </cell>
          <cell r="Q987">
            <v>2794.2236899</v>
          </cell>
          <cell r="R987">
            <v>2640.5960703599999</v>
          </cell>
          <cell r="U987">
            <v>55</v>
          </cell>
          <cell r="V987" t="str">
            <v>Revised Midnapore Phase 2</v>
          </cell>
          <cell r="W987" t="str">
            <v>Approved</v>
          </cell>
          <cell r="X987" t="str">
            <v>Area Structure Plan</v>
          </cell>
          <cell r="Y987" t="str">
            <v>Revised Midnapore Phase 2 Area Structure Plan and Supporting Information</v>
          </cell>
        </row>
        <row r="988">
          <cell r="B988">
            <v>1042</v>
          </cell>
          <cell r="C988">
            <v>0</v>
          </cell>
          <cell r="D988">
            <v>0</v>
          </cell>
          <cell r="E988">
            <v>0</v>
          </cell>
          <cell r="F988">
            <v>0</v>
          </cell>
          <cell r="G988">
            <v>0</v>
          </cell>
          <cell r="H988" t="str">
            <v>Calgary</v>
          </cell>
          <cell r="I988" t="str">
            <v>City</v>
          </cell>
          <cell r="J988">
            <v>2600.9999999900001</v>
          </cell>
          <cell r="K988">
            <v>2645.51604795</v>
          </cell>
          <cell r="L988">
            <v>2662.5600484900001</v>
          </cell>
          <cell r="M988">
            <v>2664.5465003300001</v>
          </cell>
          <cell r="N988">
            <v>2647.2252028900002</v>
          </cell>
          <cell r="O988">
            <v>2542.4398737699998</v>
          </cell>
          <cell r="P988">
            <v>2355.64455537</v>
          </cell>
          <cell r="Q988">
            <v>2178.68708156</v>
          </cell>
          <cell r="R988">
            <v>2081.0382698799999</v>
          </cell>
          <cell r="U988">
            <v>55</v>
          </cell>
          <cell r="V988" t="str">
            <v>Revised Midnapore Phase 2</v>
          </cell>
          <cell r="W988" t="str">
            <v>Approved</v>
          </cell>
          <cell r="X988" t="str">
            <v>Area Structure Plan</v>
          </cell>
          <cell r="Y988" t="str">
            <v>Revised Midnapore Phase 2 Area Structure Plan and Supporting Information</v>
          </cell>
        </row>
        <row r="989">
          <cell r="B989">
            <v>1043</v>
          </cell>
          <cell r="C989">
            <v>0</v>
          </cell>
          <cell r="D989">
            <v>0</v>
          </cell>
          <cell r="E989">
            <v>0</v>
          </cell>
          <cell r="F989">
            <v>0</v>
          </cell>
          <cell r="G989">
            <v>0</v>
          </cell>
          <cell r="H989" t="str">
            <v>Calgary</v>
          </cell>
          <cell r="I989" t="str">
            <v>City</v>
          </cell>
          <cell r="J989">
            <v>1555.9999999900001</v>
          </cell>
          <cell r="K989">
            <v>1576.1599443299999</v>
          </cell>
          <cell r="L989">
            <v>1586.3145118100001</v>
          </cell>
          <cell r="M989">
            <v>1587.4980109999999</v>
          </cell>
          <cell r="N989">
            <v>1577.1782343100001</v>
          </cell>
          <cell r="O989">
            <v>1514.7486609800001</v>
          </cell>
          <cell r="P989">
            <v>1403.45872998</v>
          </cell>
          <cell r="Q989">
            <v>1298.0300437200001</v>
          </cell>
          <cell r="R989">
            <v>1239.85230355</v>
          </cell>
          <cell r="U989">
            <v>55</v>
          </cell>
          <cell r="V989" t="str">
            <v>Revised Midnapore Phase 2</v>
          </cell>
          <cell r="W989" t="str">
            <v>Approved</v>
          </cell>
          <cell r="X989" t="str">
            <v>Area Structure Plan</v>
          </cell>
          <cell r="Y989" t="str">
            <v>Revised Midnapore Phase 2 Area Structure Plan and Supporting Information</v>
          </cell>
        </row>
        <row r="990">
          <cell r="B990">
            <v>1045</v>
          </cell>
          <cell r="C990">
            <v>0</v>
          </cell>
          <cell r="D990">
            <v>0</v>
          </cell>
          <cell r="E990">
            <v>0</v>
          </cell>
          <cell r="F990">
            <v>0</v>
          </cell>
          <cell r="G990">
            <v>0</v>
          </cell>
          <cell r="H990" t="str">
            <v>Calgary</v>
          </cell>
          <cell r="I990" t="str">
            <v>City</v>
          </cell>
          <cell r="J990">
            <v>1441.9999999700001</v>
          </cell>
          <cell r="K990">
            <v>1456.8497199000001</v>
          </cell>
          <cell r="L990">
            <v>1465.99406118</v>
          </cell>
          <cell r="M990">
            <v>1466.9605807</v>
          </cell>
          <cell r="N990">
            <v>1457.6423411400001</v>
          </cell>
          <cell r="O990">
            <v>1400.89446232</v>
          </cell>
          <cell r="P990">
            <v>1298.2165693699999</v>
          </cell>
          <cell r="Q990">
            <v>1199.6117810200001</v>
          </cell>
          <cell r="R990">
            <v>1145.35160569</v>
          </cell>
          <cell r="U990">
            <v>55</v>
          </cell>
          <cell r="V990" t="str">
            <v>Revised Midnapore Phase 2</v>
          </cell>
          <cell r="W990" t="str">
            <v>Approved</v>
          </cell>
          <cell r="X990" t="str">
            <v>Area Structure Plan</v>
          </cell>
          <cell r="Y990" t="str">
            <v>Revised Midnapore Phase 2 Area Structure Plan and Supporting Information</v>
          </cell>
        </row>
        <row r="991">
          <cell r="B991">
            <v>1046</v>
          </cell>
          <cell r="C991">
            <v>0</v>
          </cell>
          <cell r="D991">
            <v>0</v>
          </cell>
          <cell r="E991">
            <v>0</v>
          </cell>
          <cell r="F991">
            <v>0</v>
          </cell>
          <cell r="G991">
            <v>0</v>
          </cell>
          <cell r="H991" t="str">
            <v>Calgary</v>
          </cell>
          <cell r="I991" t="str">
            <v>City</v>
          </cell>
          <cell r="J991">
            <v>1100</v>
          </cell>
          <cell r="K991">
            <v>1256.9149778799999</v>
          </cell>
          <cell r="L991">
            <v>1383.0029255899999</v>
          </cell>
          <cell r="M991">
            <v>1395.30806405</v>
          </cell>
          <cell r="N991">
            <v>1386.95276373</v>
          </cell>
          <cell r="O991">
            <v>1344.8457959899999</v>
          </cell>
          <cell r="P991">
            <v>1259.43992723</v>
          </cell>
          <cell r="Q991">
            <v>1157.13361164</v>
          </cell>
          <cell r="R991">
            <v>1094.2287394800001</v>
          </cell>
          <cell r="U991">
            <v>55</v>
          </cell>
          <cell r="V991" t="str">
            <v>Revised Midnapore Phase 2</v>
          </cell>
          <cell r="W991" t="str">
            <v>Approved</v>
          </cell>
          <cell r="X991" t="str">
            <v>Area Structure Plan</v>
          </cell>
          <cell r="Y991" t="str">
            <v>Revised Midnapore Phase 2 Area Structure Plan and Supporting Information</v>
          </cell>
        </row>
        <row r="992">
          <cell r="B992">
            <v>1047</v>
          </cell>
          <cell r="C992">
            <v>0</v>
          </cell>
          <cell r="D992">
            <v>0</v>
          </cell>
          <cell r="E992">
            <v>0</v>
          </cell>
          <cell r="F992">
            <v>0</v>
          </cell>
          <cell r="G992">
            <v>0</v>
          </cell>
          <cell r="H992" t="str">
            <v>Calgary</v>
          </cell>
          <cell r="I992" t="str">
            <v>City</v>
          </cell>
          <cell r="J992">
            <v>823.99999999600004</v>
          </cell>
          <cell r="K992">
            <v>893.12931057699996</v>
          </cell>
          <cell r="L992">
            <v>933.63530511399995</v>
          </cell>
          <cell r="M992">
            <v>933.45333683700005</v>
          </cell>
          <cell r="N992">
            <v>927.95146743199996</v>
          </cell>
          <cell r="O992">
            <v>897.41286702800005</v>
          </cell>
          <cell r="P992">
            <v>836.31720165900003</v>
          </cell>
          <cell r="Q992">
            <v>768.43526551000002</v>
          </cell>
          <cell r="R992">
            <v>729.28614851999998</v>
          </cell>
          <cell r="U992">
            <v>55</v>
          </cell>
          <cell r="V992" t="str">
            <v>Revised Midnapore Phase 2</v>
          </cell>
          <cell r="W992" t="str">
            <v>Approved</v>
          </cell>
          <cell r="X992" t="str">
            <v>Area Structure Plan</v>
          </cell>
          <cell r="Y992" t="str">
            <v>Revised Midnapore Phase 2 Area Structure Plan and Supporting Information</v>
          </cell>
        </row>
        <row r="993">
          <cell r="B993">
            <v>1048</v>
          </cell>
          <cell r="C993">
            <v>0</v>
          </cell>
          <cell r="D993">
            <v>0</v>
          </cell>
          <cell r="E993">
            <v>0</v>
          </cell>
          <cell r="F993">
            <v>0</v>
          </cell>
          <cell r="G993">
            <v>0</v>
          </cell>
          <cell r="H993" t="str">
            <v>Calgary</v>
          </cell>
          <cell r="I993" t="str">
            <v>City</v>
          </cell>
          <cell r="J993">
            <v>495.00000000599999</v>
          </cell>
          <cell r="K993">
            <v>555.78865480599995</v>
          </cell>
          <cell r="L993">
            <v>577.23162146799996</v>
          </cell>
          <cell r="M993">
            <v>593.21858007399999</v>
          </cell>
          <cell r="N993">
            <v>593.46136943700003</v>
          </cell>
          <cell r="O993">
            <v>567.61129281199999</v>
          </cell>
          <cell r="P993">
            <v>572.09249708100003</v>
          </cell>
          <cell r="Q993">
            <v>2295.8308431</v>
          </cell>
          <cell r="R993">
            <v>2745.1039092699998</v>
          </cell>
          <cell r="U993">
            <v>55</v>
          </cell>
          <cell r="V993" t="str">
            <v>Revised Midnapore Phase 2</v>
          </cell>
          <cell r="W993" t="str">
            <v>Approved</v>
          </cell>
          <cell r="X993" t="str">
            <v>Area Structure Plan</v>
          </cell>
          <cell r="Y993" t="str">
            <v>Revised Midnapore Phase 2 Area Structure Plan and Supporting Information</v>
          </cell>
        </row>
        <row r="994">
          <cell r="B994">
            <v>1049</v>
          </cell>
          <cell r="C994">
            <v>0</v>
          </cell>
          <cell r="D994">
            <v>0</v>
          </cell>
          <cell r="E994">
            <v>0</v>
          </cell>
          <cell r="F994">
            <v>0</v>
          </cell>
          <cell r="G994">
            <v>0</v>
          </cell>
          <cell r="H994" t="str">
            <v>Calgary</v>
          </cell>
          <cell r="I994" t="str">
            <v>City</v>
          </cell>
          <cell r="J994">
            <v>0</v>
          </cell>
          <cell r="K994">
            <v>1.7435953107000001E-22</v>
          </cell>
          <cell r="L994">
            <v>3.5477186729099999E-22</v>
          </cell>
          <cell r="M994">
            <v>5.6745291613399998E-22</v>
          </cell>
          <cell r="N994">
            <v>8.3296755074800001E-22</v>
          </cell>
          <cell r="O994">
            <v>4.0841372091099997E-14</v>
          </cell>
          <cell r="P994">
            <v>6.4814490795499999</v>
          </cell>
          <cell r="Q994">
            <v>1846.8161824599999</v>
          </cell>
          <cell r="R994">
            <v>2890.8946243</v>
          </cell>
          <cell r="U994">
            <v>55</v>
          </cell>
          <cell r="V994" t="str">
            <v>Revised Midnapore Phase 2</v>
          </cell>
          <cell r="W994" t="str">
            <v>Approved</v>
          </cell>
          <cell r="X994" t="str">
            <v>Area Structure Plan</v>
          </cell>
          <cell r="Y994" t="str">
            <v>Revised Midnapore Phase 2 Area Structure Plan and Supporting Information</v>
          </cell>
        </row>
        <row r="995">
          <cell r="B995">
            <v>1050</v>
          </cell>
          <cell r="C995">
            <v>0</v>
          </cell>
          <cell r="D995">
            <v>0</v>
          </cell>
          <cell r="E995">
            <v>0</v>
          </cell>
          <cell r="F995">
            <v>0</v>
          </cell>
          <cell r="G995">
            <v>0</v>
          </cell>
          <cell r="H995" t="str">
            <v>Calgary</v>
          </cell>
          <cell r="I995" t="str">
            <v>City</v>
          </cell>
          <cell r="J995">
            <v>0</v>
          </cell>
          <cell r="K995">
            <v>0</v>
          </cell>
          <cell r="L995">
            <v>0</v>
          </cell>
          <cell r="M995">
            <v>0</v>
          </cell>
          <cell r="N995">
            <v>0</v>
          </cell>
          <cell r="O995">
            <v>0</v>
          </cell>
          <cell r="P995">
            <v>0</v>
          </cell>
          <cell r="Q995">
            <v>0</v>
          </cell>
          <cell r="R995">
            <v>0</v>
          </cell>
          <cell r="U995">
            <v>55</v>
          </cell>
          <cell r="V995" t="str">
            <v>Revised Midnapore Phase 2</v>
          </cell>
          <cell r="W995" t="str">
            <v>Approved</v>
          </cell>
          <cell r="X995" t="str">
            <v>Area Structure Plan</v>
          </cell>
          <cell r="Y995" t="str">
            <v>Revised Midnapore Phase 2 Area Structure Plan and Supporting Information</v>
          </cell>
        </row>
        <row r="996">
          <cell r="B996">
            <v>1051</v>
          </cell>
          <cell r="C996">
            <v>0</v>
          </cell>
          <cell r="D996">
            <v>0</v>
          </cell>
          <cell r="E996">
            <v>0</v>
          </cell>
          <cell r="F996">
            <v>0</v>
          </cell>
          <cell r="G996">
            <v>0</v>
          </cell>
          <cell r="H996" t="str">
            <v>Calgary</v>
          </cell>
          <cell r="I996" t="str">
            <v>City</v>
          </cell>
          <cell r="J996">
            <v>2453.9999999500001</v>
          </cell>
          <cell r="K996">
            <v>2420.4951427199999</v>
          </cell>
          <cell r="L996">
            <v>2436.08942385</v>
          </cell>
          <cell r="M996">
            <v>2437.9069133100002</v>
          </cell>
          <cell r="N996">
            <v>2422.05892176</v>
          </cell>
          <cell r="O996">
            <v>2326.1863677800002</v>
          </cell>
          <cell r="P996">
            <v>2155.2793870300002</v>
          </cell>
          <cell r="Q996">
            <v>1993.37346905</v>
          </cell>
          <cell r="R996">
            <v>1904.03041846</v>
          </cell>
          <cell r="U996">
            <v>55</v>
          </cell>
          <cell r="V996" t="str">
            <v>Revised Midnapore Phase 2</v>
          </cell>
          <cell r="W996" t="str">
            <v>Approved</v>
          </cell>
          <cell r="X996" t="str">
            <v>Area Structure Plan</v>
          </cell>
          <cell r="Y996" t="str">
            <v>Revised Midnapore Phase 2 Area Structure Plan and Supporting Information</v>
          </cell>
        </row>
        <row r="997">
          <cell r="B997">
            <v>1052</v>
          </cell>
          <cell r="C997">
            <v>0</v>
          </cell>
          <cell r="D997">
            <v>0</v>
          </cell>
          <cell r="E997">
            <v>0</v>
          </cell>
          <cell r="F997">
            <v>0</v>
          </cell>
          <cell r="G997">
            <v>0</v>
          </cell>
          <cell r="H997" t="str">
            <v>Calgary</v>
          </cell>
          <cell r="I997" t="str">
            <v>City</v>
          </cell>
          <cell r="J997">
            <v>1411.9999999900001</v>
          </cell>
          <cell r="K997">
            <v>1398.7786003000001</v>
          </cell>
          <cell r="L997">
            <v>1407.79037083</v>
          </cell>
          <cell r="M997">
            <v>1408.84067863</v>
          </cell>
          <cell r="N997">
            <v>1399.6822913599999</v>
          </cell>
          <cell r="O997">
            <v>1344.27855389</v>
          </cell>
          <cell r="P997">
            <v>1245.51321289</v>
          </cell>
          <cell r="Q997">
            <v>1151.94949071</v>
          </cell>
          <cell r="R997">
            <v>1100.3190842500001</v>
          </cell>
          <cell r="U997">
            <v>55</v>
          </cell>
          <cell r="V997" t="str">
            <v>Revised Midnapore Phase 2</v>
          </cell>
          <cell r="W997" t="str">
            <v>Approved</v>
          </cell>
          <cell r="X997" t="str">
            <v>Area Structure Plan</v>
          </cell>
          <cell r="Y997" t="str">
            <v>Revised Midnapore Phase 2 Area Structure Plan and Supporting Information</v>
          </cell>
        </row>
        <row r="998">
          <cell r="B998">
            <v>1053</v>
          </cell>
          <cell r="C998">
            <v>0</v>
          </cell>
          <cell r="D998">
            <v>0</v>
          </cell>
          <cell r="E998">
            <v>0</v>
          </cell>
          <cell r="F998">
            <v>0</v>
          </cell>
          <cell r="G998">
            <v>0</v>
          </cell>
          <cell r="H998" t="str">
            <v>Calgary</v>
          </cell>
          <cell r="I998" t="str">
            <v>City</v>
          </cell>
          <cell r="J998">
            <v>0</v>
          </cell>
          <cell r="K998">
            <v>0</v>
          </cell>
          <cell r="L998">
            <v>0</v>
          </cell>
          <cell r="M998">
            <v>0</v>
          </cell>
          <cell r="N998">
            <v>0</v>
          </cell>
          <cell r="O998">
            <v>0</v>
          </cell>
          <cell r="P998">
            <v>0</v>
          </cell>
          <cell r="Q998">
            <v>0</v>
          </cell>
          <cell r="R998">
            <v>0</v>
          </cell>
          <cell r="U998">
            <v>55</v>
          </cell>
          <cell r="V998" t="str">
            <v>Revised Midnapore Phase 2</v>
          </cell>
          <cell r="W998" t="str">
            <v>Approved</v>
          </cell>
          <cell r="X998" t="str">
            <v>Area Structure Plan</v>
          </cell>
          <cell r="Y998" t="str">
            <v>Revised Midnapore Phase 2 Area Structure Plan and Supporting Information</v>
          </cell>
        </row>
        <row r="999">
          <cell r="B999">
            <v>1058</v>
          </cell>
          <cell r="C999">
            <v>0</v>
          </cell>
          <cell r="D999">
            <v>0</v>
          </cell>
          <cell r="E999">
            <v>0</v>
          </cell>
          <cell r="F999">
            <v>0</v>
          </cell>
          <cell r="G999">
            <v>0</v>
          </cell>
          <cell r="H999" t="str">
            <v>Calgary</v>
          </cell>
          <cell r="I999" t="str">
            <v>City</v>
          </cell>
          <cell r="J999">
            <v>0</v>
          </cell>
          <cell r="K999">
            <v>0</v>
          </cell>
          <cell r="L999">
            <v>0</v>
          </cell>
          <cell r="M999">
            <v>0</v>
          </cell>
          <cell r="N999">
            <v>0</v>
          </cell>
          <cell r="O999">
            <v>0</v>
          </cell>
          <cell r="P999">
            <v>0</v>
          </cell>
          <cell r="Q999">
            <v>0</v>
          </cell>
          <cell r="R999">
            <v>0</v>
          </cell>
          <cell r="U999">
            <v>55</v>
          </cell>
          <cell r="V999" t="str">
            <v>Revised Midnapore Phase 2</v>
          </cell>
          <cell r="W999" t="str">
            <v>Approved</v>
          </cell>
          <cell r="X999" t="str">
            <v>Area Structure Plan</v>
          </cell>
          <cell r="Y999" t="str">
            <v>Revised Midnapore Phase 2 Area Structure Plan and Supporting Information</v>
          </cell>
        </row>
        <row r="1000">
          <cell r="B1000">
            <v>1059</v>
          </cell>
          <cell r="C1000">
            <v>0</v>
          </cell>
          <cell r="D1000">
            <v>0</v>
          </cell>
          <cell r="E1000">
            <v>0</v>
          </cell>
          <cell r="F1000">
            <v>0</v>
          </cell>
          <cell r="G1000">
            <v>0</v>
          </cell>
          <cell r="H1000" t="str">
            <v>Calgary</v>
          </cell>
          <cell r="I1000" t="str">
            <v>City</v>
          </cell>
          <cell r="J1000">
            <v>1072.0000000099999</v>
          </cell>
          <cell r="K1000">
            <v>1187.84302486</v>
          </cell>
          <cell r="L1000">
            <v>1276.05224864</v>
          </cell>
          <cell r="M1000">
            <v>1275.8499257200001</v>
          </cell>
          <cell r="N1000">
            <v>1268.2588562799999</v>
          </cell>
          <cell r="O1000">
            <v>1228.1233259999999</v>
          </cell>
          <cell r="P1000">
            <v>1146.9680414500001</v>
          </cell>
          <cell r="Q1000">
            <v>1053.5408694400001</v>
          </cell>
          <cell r="R1000">
            <v>998.17556111900001</v>
          </cell>
          <cell r="U1000">
            <v>55</v>
          </cell>
          <cell r="V1000" t="str">
            <v>Revised Midnapore Phase 2</v>
          </cell>
          <cell r="W1000" t="str">
            <v>Approved</v>
          </cell>
          <cell r="X1000" t="str">
            <v>Area Structure Plan</v>
          </cell>
          <cell r="Y1000" t="str">
            <v>Revised Midnapore Phase 2 Area Structure Plan and Supporting Information</v>
          </cell>
        </row>
        <row r="1001">
          <cell r="B1001">
            <v>1063</v>
          </cell>
          <cell r="C1001">
            <v>0</v>
          </cell>
          <cell r="D1001">
            <v>0</v>
          </cell>
          <cell r="E1001">
            <v>0</v>
          </cell>
          <cell r="F1001">
            <v>0</v>
          </cell>
          <cell r="G1001">
            <v>0</v>
          </cell>
          <cell r="H1001" t="str">
            <v>Calgary</v>
          </cell>
          <cell r="I1001" t="str">
            <v>City</v>
          </cell>
          <cell r="J1001">
            <v>1219.9999999900001</v>
          </cell>
          <cell r="K1001">
            <v>1259.2409398</v>
          </cell>
          <cell r="L1001">
            <v>1266.8606692200001</v>
          </cell>
          <cell r="M1001">
            <v>1267.5461745099999</v>
          </cell>
          <cell r="N1001">
            <v>1259.7511918800001</v>
          </cell>
          <cell r="O1001">
            <v>1211.82564172</v>
          </cell>
          <cell r="P1001">
            <v>1128.1935743199999</v>
          </cell>
          <cell r="Q1001">
            <v>1822.92881627</v>
          </cell>
          <cell r="R1001">
            <v>2032.4557497599999</v>
          </cell>
          <cell r="U1001">
            <v>55</v>
          </cell>
          <cell r="V1001" t="str">
            <v>Revised Midnapore Phase 2</v>
          </cell>
          <cell r="W1001" t="str">
            <v>Approved</v>
          </cell>
          <cell r="X1001" t="str">
            <v>Area Structure Plan</v>
          </cell>
          <cell r="Y1001" t="str">
            <v>Revised Midnapore Phase 2 Area Structure Plan and Supporting Information</v>
          </cell>
        </row>
        <row r="1002">
          <cell r="B1002">
            <v>1064</v>
          </cell>
          <cell r="C1002">
            <v>0</v>
          </cell>
          <cell r="D1002">
            <v>0</v>
          </cell>
          <cell r="E1002">
            <v>0</v>
          </cell>
          <cell r="F1002">
            <v>0</v>
          </cell>
          <cell r="G1002">
            <v>0</v>
          </cell>
          <cell r="H1002" t="str">
            <v>Calgary</v>
          </cell>
          <cell r="I1002" t="str">
            <v>City</v>
          </cell>
          <cell r="J1002">
            <v>1680</v>
          </cell>
          <cell r="K1002">
            <v>1747.5666364900001</v>
          </cell>
          <cell r="L1002">
            <v>1758.24304884</v>
          </cell>
          <cell r="M1002">
            <v>1759.24807584</v>
          </cell>
          <cell r="N1002">
            <v>1748.3373802000001</v>
          </cell>
          <cell r="O1002">
            <v>1681.4237258000001</v>
          </cell>
          <cell r="P1002">
            <v>1564.26936398</v>
          </cell>
          <cell r="Q1002">
            <v>2147.9677069700001</v>
          </cell>
          <cell r="R1002">
            <v>2388.49353066</v>
          </cell>
          <cell r="U1002">
            <v>55</v>
          </cell>
          <cell r="V1002" t="str">
            <v>Revised Midnapore Phase 2</v>
          </cell>
          <cell r="W1002" t="str">
            <v>Approved</v>
          </cell>
          <cell r="X1002" t="str">
            <v>Area Structure Plan</v>
          </cell>
          <cell r="Y1002" t="str">
            <v>Revised Midnapore Phase 2 Area Structure Plan and Supporting Information</v>
          </cell>
        </row>
        <row r="1003">
          <cell r="B1003">
            <v>1065</v>
          </cell>
          <cell r="C1003">
            <v>0</v>
          </cell>
          <cell r="D1003">
            <v>0</v>
          </cell>
          <cell r="E1003">
            <v>0</v>
          </cell>
          <cell r="F1003">
            <v>0</v>
          </cell>
          <cell r="G1003">
            <v>0</v>
          </cell>
          <cell r="H1003" t="str">
            <v>Calgary</v>
          </cell>
          <cell r="I1003" t="str">
            <v>City</v>
          </cell>
          <cell r="J1003">
            <v>1486.00000004</v>
          </cell>
          <cell r="K1003">
            <v>1490.00329149</v>
          </cell>
          <cell r="L1003">
            <v>1499.6027862799999</v>
          </cell>
          <cell r="M1003">
            <v>1500.7215926599999</v>
          </cell>
          <cell r="N1003">
            <v>1490.96591943</v>
          </cell>
          <cell r="O1003">
            <v>1431.94889496</v>
          </cell>
          <cell r="P1003">
            <v>1326.7423365100001</v>
          </cell>
          <cell r="Q1003">
            <v>1227.07663318</v>
          </cell>
          <cell r="R1003">
            <v>1172.0790266399999</v>
          </cell>
          <cell r="U1003">
            <v>55</v>
          </cell>
          <cell r="V1003" t="str">
            <v>Revised Midnapore Phase 2</v>
          </cell>
          <cell r="W1003" t="str">
            <v>Approved</v>
          </cell>
          <cell r="X1003" t="str">
            <v>Area Structure Plan</v>
          </cell>
          <cell r="Y1003" t="str">
            <v>Revised Midnapore Phase 2 Area Structure Plan and Supporting Information</v>
          </cell>
        </row>
        <row r="1004">
          <cell r="B1004">
            <v>1066</v>
          </cell>
          <cell r="C1004">
            <v>0</v>
          </cell>
          <cell r="D1004">
            <v>0</v>
          </cell>
          <cell r="E1004">
            <v>0</v>
          </cell>
          <cell r="F1004">
            <v>0</v>
          </cell>
          <cell r="G1004">
            <v>0</v>
          </cell>
          <cell r="H1004" t="str">
            <v>Calgary</v>
          </cell>
          <cell r="I1004" t="str">
            <v>City</v>
          </cell>
          <cell r="J1004">
            <v>1662.9999999500001</v>
          </cell>
          <cell r="K1004">
            <v>1634.9491899899999</v>
          </cell>
          <cell r="L1004">
            <v>1645.4825131299999</v>
          </cell>
          <cell r="M1004">
            <v>1646.7101557000001</v>
          </cell>
          <cell r="N1004">
            <v>1636.00546121</v>
          </cell>
          <cell r="O1004">
            <v>1571.24732494</v>
          </cell>
          <cell r="P1004">
            <v>1455.8063868199999</v>
          </cell>
          <cell r="Q1004">
            <v>1346.4453119699999</v>
          </cell>
          <cell r="R1004">
            <v>1286.0975980200001</v>
          </cell>
          <cell r="U1004">
            <v>55</v>
          </cell>
          <cell r="V1004" t="str">
            <v>Revised Midnapore Phase 2</v>
          </cell>
          <cell r="W1004" t="str">
            <v>Approved</v>
          </cell>
          <cell r="X1004" t="str">
            <v>Area Structure Plan</v>
          </cell>
          <cell r="Y1004" t="str">
            <v>Revised Midnapore Phase 2 Area Structure Plan and Supporting Information</v>
          </cell>
        </row>
        <row r="1005">
          <cell r="B1005">
            <v>1069</v>
          </cell>
          <cell r="C1005">
            <v>0</v>
          </cell>
          <cell r="D1005">
            <v>0</v>
          </cell>
          <cell r="E1005">
            <v>0</v>
          </cell>
          <cell r="F1005">
            <v>0</v>
          </cell>
          <cell r="G1005">
            <v>0</v>
          </cell>
          <cell r="H1005" t="str">
            <v>Calgary</v>
          </cell>
          <cell r="I1005" t="str">
            <v>City</v>
          </cell>
          <cell r="J1005">
            <v>682.00000000299997</v>
          </cell>
          <cell r="K1005">
            <v>729.26213317700001</v>
          </cell>
          <cell r="L1005">
            <v>784.84161510700005</v>
          </cell>
          <cell r="M1005">
            <v>836.15830834400003</v>
          </cell>
          <cell r="N1005">
            <v>882.57486161899999</v>
          </cell>
          <cell r="O1005">
            <v>884.08330578499999</v>
          </cell>
          <cell r="P1005">
            <v>835.14652228700004</v>
          </cell>
          <cell r="Q1005">
            <v>776.98348295899996</v>
          </cell>
          <cell r="R1005">
            <v>735.71848475399997</v>
          </cell>
          <cell r="U1005">
            <v>55</v>
          </cell>
          <cell r="V1005" t="str">
            <v>Revised Midnapore Phase 2</v>
          </cell>
          <cell r="W1005" t="str">
            <v>Approved</v>
          </cell>
          <cell r="X1005" t="str">
            <v>Area Structure Plan</v>
          </cell>
          <cell r="Y1005" t="str">
            <v>Revised Midnapore Phase 2 Area Structure Plan and Supporting Information</v>
          </cell>
        </row>
        <row r="1006">
          <cell r="B1006">
            <v>1071</v>
          </cell>
          <cell r="C1006">
            <v>0</v>
          </cell>
          <cell r="D1006">
            <v>0</v>
          </cell>
          <cell r="E1006">
            <v>0</v>
          </cell>
          <cell r="F1006">
            <v>0</v>
          </cell>
          <cell r="G1006">
            <v>0</v>
          </cell>
          <cell r="H1006" t="str">
            <v>Calgary</v>
          </cell>
          <cell r="I1006" t="str">
            <v>City</v>
          </cell>
          <cell r="J1006">
            <v>0</v>
          </cell>
          <cell r="K1006">
            <v>1.3109649813900001E-22</v>
          </cell>
          <cell r="L1006">
            <v>2.6674394657200001E-22</v>
          </cell>
          <cell r="M1006">
            <v>4.2665341956100002E-22</v>
          </cell>
          <cell r="N1006">
            <v>6.2628712234100003E-22</v>
          </cell>
          <cell r="O1006">
            <v>3.0707589240999999E-14</v>
          </cell>
          <cell r="P1006">
            <v>4.8732367653299997</v>
          </cell>
          <cell r="Q1006">
            <v>1388.5741303699999</v>
          </cell>
          <cell r="R1006">
            <v>2173.5901640100001</v>
          </cell>
          <cell r="U1006">
            <v>55</v>
          </cell>
          <cell r="V1006" t="str">
            <v>Revised Midnapore Phase 2</v>
          </cell>
          <cell r="W1006" t="str">
            <v>Approved</v>
          </cell>
          <cell r="X1006" t="str">
            <v>Area Structure Plan</v>
          </cell>
          <cell r="Y1006" t="str">
            <v>Revised Midnapore Phase 2 Area Structure Plan and Supporting Information</v>
          </cell>
        </row>
        <row r="1007">
          <cell r="B1007">
            <v>1072</v>
          </cell>
          <cell r="C1007">
            <v>0</v>
          </cell>
          <cell r="D1007">
            <v>0</v>
          </cell>
          <cell r="E1007">
            <v>0</v>
          </cell>
          <cell r="F1007">
            <v>0</v>
          </cell>
          <cell r="G1007">
            <v>0</v>
          </cell>
          <cell r="H1007" t="str">
            <v>Calgary</v>
          </cell>
          <cell r="I1007" t="str">
            <v>City</v>
          </cell>
          <cell r="J1007">
            <v>828.99999999700003</v>
          </cell>
          <cell r="K1007">
            <v>906.58604270000001</v>
          </cell>
          <cell r="L1007">
            <v>981.20156604600004</v>
          </cell>
          <cell r="M1007">
            <v>1050.4782755799999</v>
          </cell>
          <cell r="N1007">
            <v>1113.4534226400001</v>
          </cell>
          <cell r="O1007">
            <v>1218.0000000299999</v>
          </cell>
          <cell r="P1007">
            <v>1161.4524887499999</v>
          </cell>
          <cell r="Q1007">
            <v>1090.2056048300001</v>
          </cell>
          <cell r="R1007">
            <v>1037.89385827</v>
          </cell>
          <cell r="U1007">
            <v>55</v>
          </cell>
          <cell r="V1007" t="str">
            <v>Revised Midnapore Phase 2</v>
          </cell>
          <cell r="W1007" t="str">
            <v>Approved</v>
          </cell>
          <cell r="X1007" t="str">
            <v>Area Structure Plan</v>
          </cell>
          <cell r="Y1007" t="str">
            <v>Revised Midnapore Phase 2 Area Structure Plan and Supporting Information</v>
          </cell>
        </row>
        <row r="1008">
          <cell r="B1008">
            <v>1073</v>
          </cell>
          <cell r="C1008">
            <v>0</v>
          </cell>
          <cell r="D1008">
            <v>0</v>
          </cell>
          <cell r="E1008">
            <v>0</v>
          </cell>
          <cell r="F1008">
            <v>0</v>
          </cell>
          <cell r="G1008">
            <v>0</v>
          </cell>
          <cell r="H1008" t="str">
            <v>Calgary</v>
          </cell>
          <cell r="I1008" t="str">
            <v>City</v>
          </cell>
          <cell r="J1008">
            <v>561.99999999700003</v>
          </cell>
          <cell r="K1008">
            <v>605.13460719099999</v>
          </cell>
          <cell r="L1008">
            <v>627.83803431900003</v>
          </cell>
          <cell r="M1008">
            <v>644.99620612199999</v>
          </cell>
          <cell r="N1008">
            <v>645.17837051699996</v>
          </cell>
          <cell r="O1008">
            <v>616.85572556299996</v>
          </cell>
          <cell r="P1008">
            <v>618.83030830899997</v>
          </cell>
          <cell r="Q1008">
            <v>1583.01178865</v>
          </cell>
          <cell r="R1008">
            <v>1793.5914286100001</v>
          </cell>
          <cell r="U1008">
            <v>55</v>
          </cell>
          <cell r="V1008" t="str">
            <v>Revised Midnapore Phase 2</v>
          </cell>
          <cell r="W1008" t="str">
            <v>Approved</v>
          </cell>
          <cell r="X1008" t="str">
            <v>Area Structure Plan</v>
          </cell>
          <cell r="Y1008" t="str">
            <v>Revised Midnapore Phase 2 Area Structure Plan and Supporting Information</v>
          </cell>
        </row>
        <row r="1009">
          <cell r="B1009">
            <v>1076</v>
          </cell>
          <cell r="C1009">
            <v>0</v>
          </cell>
          <cell r="D1009">
            <v>0</v>
          </cell>
          <cell r="E1009">
            <v>0</v>
          </cell>
          <cell r="F1009">
            <v>0</v>
          </cell>
          <cell r="G1009">
            <v>0</v>
          </cell>
          <cell r="H1009" t="str">
            <v>Calgary</v>
          </cell>
          <cell r="I1009" t="str">
            <v>City</v>
          </cell>
          <cell r="J1009">
            <v>699.00000000199998</v>
          </cell>
          <cell r="K1009">
            <v>780.988278175</v>
          </cell>
          <cell r="L1009">
            <v>829.64769629800003</v>
          </cell>
          <cell r="M1009">
            <v>829.48081826500004</v>
          </cell>
          <cell r="N1009">
            <v>824.56542708699999</v>
          </cell>
          <cell r="O1009">
            <v>798.06348447799996</v>
          </cell>
          <cell r="P1009">
            <v>744.65339147199995</v>
          </cell>
          <cell r="Q1009">
            <v>684.03806927999995</v>
          </cell>
          <cell r="R1009">
            <v>648.535955102</v>
          </cell>
          <cell r="U1009">
            <v>55</v>
          </cell>
          <cell r="V1009" t="str">
            <v>Revised Midnapore Phase 2</v>
          </cell>
          <cell r="W1009" t="str">
            <v>Approved</v>
          </cell>
          <cell r="X1009" t="str">
            <v>Area Structure Plan</v>
          </cell>
          <cell r="Y1009" t="str">
            <v>Revised Midnapore Phase 2 Area Structure Plan and Supporting Information</v>
          </cell>
        </row>
        <row r="1010">
          <cell r="B1010">
            <v>4222</v>
          </cell>
          <cell r="C1010">
            <v>0</v>
          </cell>
          <cell r="D1010">
            <v>0</v>
          </cell>
          <cell r="E1010">
            <v>0</v>
          </cell>
          <cell r="F1010">
            <v>0</v>
          </cell>
          <cell r="G1010">
            <v>0</v>
          </cell>
          <cell r="H1010" t="str">
            <v>Calgary</v>
          </cell>
          <cell r="I1010" t="str">
            <v>City</v>
          </cell>
          <cell r="J1010">
            <v>0</v>
          </cell>
          <cell r="K1010">
            <v>0</v>
          </cell>
          <cell r="L1010">
            <v>0</v>
          </cell>
          <cell r="M1010">
            <v>0</v>
          </cell>
          <cell r="N1010">
            <v>0</v>
          </cell>
          <cell r="O1010">
            <v>0</v>
          </cell>
          <cell r="P1010">
            <v>0</v>
          </cell>
          <cell r="Q1010">
            <v>0</v>
          </cell>
          <cell r="R1010">
            <v>0</v>
          </cell>
          <cell r="U1010">
            <v>55</v>
          </cell>
          <cell r="V1010" t="str">
            <v>Revised Midnapore Phase 2</v>
          </cell>
          <cell r="W1010" t="str">
            <v>Approved</v>
          </cell>
          <cell r="X1010" t="str">
            <v>Area Structure Plan</v>
          </cell>
          <cell r="Y1010" t="str">
            <v>Revised Midnapore Phase 2 Area Structure Plan and Supporting Information</v>
          </cell>
        </row>
        <row r="1011">
          <cell r="B1011">
            <v>4223</v>
          </cell>
          <cell r="C1011">
            <v>0</v>
          </cell>
          <cell r="D1011">
            <v>0</v>
          </cell>
          <cell r="E1011">
            <v>0</v>
          </cell>
          <cell r="F1011">
            <v>0</v>
          </cell>
          <cell r="G1011">
            <v>0</v>
          </cell>
          <cell r="H1011" t="str">
            <v>Calgary</v>
          </cell>
          <cell r="I1011" t="str">
            <v>City</v>
          </cell>
          <cell r="J1011">
            <v>0</v>
          </cell>
          <cell r="K1011">
            <v>0</v>
          </cell>
          <cell r="L1011">
            <v>0</v>
          </cell>
          <cell r="M1011">
            <v>0</v>
          </cell>
          <cell r="N1011">
            <v>0</v>
          </cell>
          <cell r="O1011">
            <v>0</v>
          </cell>
          <cell r="P1011">
            <v>0</v>
          </cell>
          <cell r="Q1011">
            <v>0</v>
          </cell>
          <cell r="R1011">
            <v>0</v>
          </cell>
          <cell r="U1011">
            <v>55</v>
          </cell>
          <cell r="V1011" t="str">
            <v>Revised Midnapore Phase 2</v>
          </cell>
          <cell r="W1011" t="str">
            <v>Approved</v>
          </cell>
          <cell r="X1011" t="str">
            <v>Area Structure Plan</v>
          </cell>
          <cell r="Y1011" t="str">
            <v>Revised Midnapore Phase 2 Area Structure Plan and Supporting Information</v>
          </cell>
        </row>
        <row r="1012">
          <cell r="B1012">
            <v>4224</v>
          </cell>
          <cell r="C1012">
            <v>0</v>
          </cell>
          <cell r="D1012">
            <v>0</v>
          </cell>
          <cell r="E1012">
            <v>0</v>
          </cell>
          <cell r="F1012">
            <v>0</v>
          </cell>
          <cell r="G1012">
            <v>0</v>
          </cell>
          <cell r="H1012" t="str">
            <v>Calgary</v>
          </cell>
          <cell r="I1012" t="str">
            <v>City</v>
          </cell>
          <cell r="J1012">
            <v>0</v>
          </cell>
          <cell r="K1012">
            <v>0</v>
          </cell>
          <cell r="L1012">
            <v>0</v>
          </cell>
          <cell r="M1012">
            <v>0</v>
          </cell>
          <cell r="N1012">
            <v>0</v>
          </cell>
          <cell r="O1012">
            <v>0</v>
          </cell>
          <cell r="P1012">
            <v>0</v>
          </cell>
          <cell r="Q1012">
            <v>0</v>
          </cell>
          <cell r="R1012">
            <v>0</v>
          </cell>
          <cell r="U1012">
            <v>55</v>
          </cell>
          <cell r="V1012" t="str">
            <v>Revised Midnapore Phase 2</v>
          </cell>
          <cell r="W1012" t="str">
            <v>Approved</v>
          </cell>
          <cell r="X1012" t="str">
            <v>Area Structure Plan</v>
          </cell>
          <cell r="Y1012" t="str">
            <v>Revised Midnapore Phase 2 Area Structure Plan and Supporting Information</v>
          </cell>
        </row>
        <row r="1013">
          <cell r="B1013">
            <v>633</v>
          </cell>
          <cell r="C1013" t="str">
            <v>Outside_levy_boundary</v>
          </cell>
          <cell r="D1013">
            <v>0</v>
          </cell>
          <cell r="E1013">
            <v>0</v>
          </cell>
          <cell r="F1013">
            <v>0</v>
          </cell>
          <cell r="G1013">
            <v>0</v>
          </cell>
          <cell r="H1013" t="str">
            <v>Calgary</v>
          </cell>
          <cell r="I1013" t="str">
            <v>City</v>
          </cell>
          <cell r="J1013">
            <v>814.99999998700002</v>
          </cell>
          <cell r="K1013">
            <v>813</v>
          </cell>
          <cell r="L1013">
            <v>813</v>
          </cell>
          <cell r="M1013">
            <v>813</v>
          </cell>
          <cell r="N1013">
            <v>813</v>
          </cell>
          <cell r="O1013">
            <v>813</v>
          </cell>
          <cell r="P1013">
            <v>813</v>
          </cell>
          <cell r="Q1013">
            <v>813</v>
          </cell>
          <cell r="R1013">
            <v>813</v>
          </cell>
          <cell r="S1013" t="str">
            <v>Westview</v>
          </cell>
          <cell r="T1013" t="str">
            <v>Unfunded</v>
          </cell>
          <cell r="U1013">
            <v>56</v>
          </cell>
          <cell r="V1013" t="str">
            <v>Canada Olympic Park And Adjacent Lands</v>
          </cell>
          <cell r="W1013" t="str">
            <v>Approved</v>
          </cell>
          <cell r="X1013" t="str">
            <v>Area Structure Plan</v>
          </cell>
          <cell r="Y1013" t="str">
            <v>Canada Olympic Park and Adjacent Lands Area Structure Plan</v>
          </cell>
        </row>
        <row r="1014">
          <cell r="B1014">
            <v>601</v>
          </cell>
          <cell r="C1014" t="str">
            <v>Outside_levy_boundary</v>
          </cell>
          <cell r="D1014">
            <v>0</v>
          </cell>
          <cell r="E1014">
            <v>0</v>
          </cell>
          <cell r="F1014">
            <v>0</v>
          </cell>
          <cell r="G1014">
            <v>0</v>
          </cell>
          <cell r="H1014" t="str">
            <v>Calgary</v>
          </cell>
          <cell r="I1014" t="str">
            <v>City</v>
          </cell>
          <cell r="J1014">
            <v>1514.0000000299999</v>
          </cell>
          <cell r="K1014">
            <v>2648.6280000000002</v>
          </cell>
          <cell r="L1014">
            <v>2648.6280000000002</v>
          </cell>
          <cell r="M1014">
            <v>2648.6280000000002</v>
          </cell>
          <cell r="N1014">
            <v>2648.6280000000002</v>
          </cell>
          <cell r="O1014">
            <v>2648.6280000000002</v>
          </cell>
          <cell r="P1014">
            <v>2648.6280000000002</v>
          </cell>
          <cell r="Q1014">
            <v>2648.6280000000002</v>
          </cell>
          <cell r="R1014">
            <v>2648.6280000000002</v>
          </cell>
          <cell r="S1014" t="str">
            <v>Westview</v>
          </cell>
          <cell r="T1014" t="str">
            <v>Unfunded</v>
          </cell>
          <cell r="U1014">
            <v>57</v>
          </cell>
          <cell r="V1014" t="str">
            <v>Calgary West</v>
          </cell>
          <cell r="W1014" t="str">
            <v>Approved</v>
          </cell>
          <cell r="X1014" t="str">
            <v>Area Structure Plan</v>
          </cell>
          <cell r="Y1014" t="str">
            <v>Calgary West Area Structure Plan</v>
          </cell>
        </row>
        <row r="1015">
          <cell r="B1015">
            <v>612</v>
          </cell>
          <cell r="C1015" t="str">
            <v>Outside_levy_boundary</v>
          </cell>
          <cell r="D1015">
            <v>0</v>
          </cell>
          <cell r="E1015">
            <v>0</v>
          </cell>
          <cell r="F1015">
            <v>0</v>
          </cell>
          <cell r="G1015">
            <v>0</v>
          </cell>
          <cell r="H1015" t="str">
            <v>Calgary</v>
          </cell>
          <cell r="I1015" t="str">
            <v>City</v>
          </cell>
          <cell r="J1015">
            <v>5.0000000020000002</v>
          </cell>
          <cell r="K1015">
            <v>3</v>
          </cell>
          <cell r="L1015">
            <v>3</v>
          </cell>
          <cell r="M1015">
            <v>3</v>
          </cell>
          <cell r="N1015">
            <v>3</v>
          </cell>
          <cell r="O1015">
            <v>1466</v>
          </cell>
          <cell r="P1015">
            <v>3748.28</v>
          </cell>
          <cell r="Q1015">
            <v>3748.28</v>
          </cell>
          <cell r="R1015">
            <v>3748.28</v>
          </cell>
          <cell r="S1015" t="str">
            <v>Westview</v>
          </cell>
          <cell r="T1015" t="str">
            <v>Unfunded</v>
          </cell>
          <cell r="U1015">
            <v>57</v>
          </cell>
          <cell r="V1015" t="str">
            <v>Calgary West</v>
          </cell>
          <cell r="W1015" t="str">
            <v>Approved</v>
          </cell>
          <cell r="X1015" t="str">
            <v>Area Structure Plan</v>
          </cell>
          <cell r="Y1015" t="str">
            <v>Calgary West Area Structure Plan</v>
          </cell>
        </row>
        <row r="1016">
          <cell r="B1016">
            <v>616</v>
          </cell>
          <cell r="C1016" t="str">
            <v>Outside_levy_boundary</v>
          </cell>
          <cell r="D1016">
            <v>0</v>
          </cell>
          <cell r="E1016">
            <v>0</v>
          </cell>
          <cell r="F1016">
            <v>0</v>
          </cell>
          <cell r="G1016">
            <v>0</v>
          </cell>
          <cell r="H1016" t="str">
            <v>Calgary</v>
          </cell>
          <cell r="I1016" t="str">
            <v>City</v>
          </cell>
          <cell r="J1016">
            <v>0</v>
          </cell>
          <cell r="K1016">
            <v>0</v>
          </cell>
          <cell r="L1016">
            <v>0</v>
          </cell>
          <cell r="M1016">
            <v>0</v>
          </cell>
          <cell r="N1016">
            <v>0</v>
          </cell>
          <cell r="O1016">
            <v>0</v>
          </cell>
          <cell r="P1016">
            <v>0</v>
          </cell>
          <cell r="Q1016">
            <v>0</v>
          </cell>
          <cell r="R1016">
            <v>0</v>
          </cell>
          <cell r="S1016" t="str">
            <v>Westview</v>
          </cell>
          <cell r="T1016" t="str">
            <v>Unfunded</v>
          </cell>
          <cell r="U1016">
            <v>57</v>
          </cell>
          <cell r="V1016" t="str">
            <v>Calgary West</v>
          </cell>
          <cell r="W1016" t="str">
            <v>Approved</v>
          </cell>
          <cell r="X1016" t="str">
            <v>Area Structure Plan</v>
          </cell>
          <cell r="Y1016" t="str">
            <v>Calgary West Area Structure Plan</v>
          </cell>
        </row>
        <row r="1017">
          <cell r="B1017">
            <v>1201</v>
          </cell>
          <cell r="C1017" t="str">
            <v>Outside_levy_boundary</v>
          </cell>
          <cell r="D1017">
            <v>0</v>
          </cell>
          <cell r="E1017">
            <v>0</v>
          </cell>
          <cell r="F1017">
            <v>0</v>
          </cell>
          <cell r="G1017">
            <v>0</v>
          </cell>
          <cell r="H1017" t="str">
            <v>Calgary</v>
          </cell>
          <cell r="I1017" t="str">
            <v>City</v>
          </cell>
          <cell r="J1017">
            <v>2430</v>
          </cell>
          <cell r="K1017">
            <v>2700.2539999999999</v>
          </cell>
          <cell r="L1017">
            <v>3023.654</v>
          </cell>
          <cell r="M1017">
            <v>3023.654</v>
          </cell>
          <cell r="N1017">
            <v>3023.654</v>
          </cell>
          <cell r="O1017">
            <v>4348.7139999999999</v>
          </cell>
          <cell r="P1017">
            <v>4348.7139999999999</v>
          </cell>
          <cell r="Q1017">
            <v>4348.7139999999999</v>
          </cell>
          <cell r="R1017">
            <v>4348.7139999999999</v>
          </cell>
          <cell r="U1017">
            <v>58</v>
          </cell>
          <cell r="V1017" t="str">
            <v>Southwest Community 'A' And Employment Centre/Mixed Use</v>
          </cell>
          <cell r="W1017" t="str">
            <v>Approved</v>
          </cell>
          <cell r="X1017" t="str">
            <v>Area Structure Plan</v>
          </cell>
          <cell r="Y1017" t="str">
            <v>Southwest Community 'A' and Employment Centre/Mixed-Use Area Structure Plan</v>
          </cell>
        </row>
        <row r="1018">
          <cell r="B1018">
            <v>1202</v>
          </cell>
          <cell r="C1018" t="str">
            <v>Outside_levy_boundary</v>
          </cell>
          <cell r="D1018">
            <v>0</v>
          </cell>
          <cell r="E1018">
            <v>0</v>
          </cell>
          <cell r="F1018">
            <v>0</v>
          </cell>
          <cell r="G1018">
            <v>0</v>
          </cell>
          <cell r="H1018" t="str">
            <v>Calgary</v>
          </cell>
          <cell r="I1018" t="str">
            <v>City</v>
          </cell>
          <cell r="J1018">
            <v>0</v>
          </cell>
          <cell r="K1018">
            <v>0</v>
          </cell>
          <cell r="L1018">
            <v>0</v>
          </cell>
          <cell r="M1018">
            <v>0</v>
          </cell>
          <cell r="N1018">
            <v>0</v>
          </cell>
          <cell r="O1018">
            <v>0</v>
          </cell>
          <cell r="P1018">
            <v>0</v>
          </cell>
          <cell r="Q1018">
            <v>0</v>
          </cell>
          <cell r="R1018">
            <v>0</v>
          </cell>
          <cell r="U1018">
            <v>58</v>
          </cell>
          <cell r="V1018" t="str">
            <v>Southwest Community 'A' And Employment Centre/Mixed Use</v>
          </cell>
          <cell r="W1018" t="str">
            <v>Approved</v>
          </cell>
          <cell r="X1018" t="str">
            <v>Area Structure Plan</v>
          </cell>
          <cell r="Y1018" t="str">
            <v>Southwest Community 'A' and Employment Centre/Mixed-Use Area Structure Plan</v>
          </cell>
        </row>
        <row r="1019">
          <cell r="B1019">
            <v>1203</v>
          </cell>
          <cell r="C1019" t="str">
            <v>Outside_levy_boundary</v>
          </cell>
          <cell r="D1019">
            <v>0</v>
          </cell>
          <cell r="E1019">
            <v>0</v>
          </cell>
          <cell r="F1019">
            <v>0</v>
          </cell>
          <cell r="G1019">
            <v>0</v>
          </cell>
          <cell r="H1019" t="str">
            <v>Calgary</v>
          </cell>
          <cell r="I1019" t="str">
            <v>City</v>
          </cell>
          <cell r="J1019">
            <v>0</v>
          </cell>
          <cell r="K1019">
            <v>0</v>
          </cell>
          <cell r="L1019">
            <v>0</v>
          </cell>
          <cell r="M1019">
            <v>0</v>
          </cell>
          <cell r="N1019">
            <v>0</v>
          </cell>
          <cell r="O1019">
            <v>0</v>
          </cell>
          <cell r="P1019">
            <v>0</v>
          </cell>
          <cell r="Q1019">
            <v>0</v>
          </cell>
          <cell r="R1019">
            <v>0</v>
          </cell>
          <cell r="U1019">
            <v>58</v>
          </cell>
          <cell r="V1019" t="str">
            <v>Southwest Community 'A' And Employment Centre/Mixed Use</v>
          </cell>
          <cell r="W1019" t="str">
            <v>Approved</v>
          </cell>
          <cell r="X1019" t="str">
            <v>Area Structure Plan</v>
          </cell>
          <cell r="Y1019" t="str">
            <v>Southwest Community 'A' and Employment Centre/Mixed-Use Area Structure Plan</v>
          </cell>
        </row>
        <row r="1020">
          <cell r="B1020">
            <v>1204</v>
          </cell>
          <cell r="C1020" t="str">
            <v>Outside_levy_boundary</v>
          </cell>
          <cell r="D1020">
            <v>0</v>
          </cell>
          <cell r="E1020">
            <v>0</v>
          </cell>
          <cell r="F1020">
            <v>0</v>
          </cell>
          <cell r="G1020">
            <v>0</v>
          </cell>
          <cell r="H1020" t="str">
            <v>Calgary</v>
          </cell>
          <cell r="I1020" t="str">
            <v>City</v>
          </cell>
          <cell r="J1020">
            <v>3.0000000039999999</v>
          </cell>
          <cell r="K1020">
            <v>3</v>
          </cell>
          <cell r="L1020">
            <v>1028.9950917000001</v>
          </cell>
          <cell r="M1020">
            <v>2554.2757440599999</v>
          </cell>
          <cell r="N1020">
            <v>3113.6960155699999</v>
          </cell>
          <cell r="O1020">
            <v>6978.1060155699997</v>
          </cell>
          <cell r="P1020">
            <v>6978.1060155699997</v>
          </cell>
          <cell r="Q1020">
            <v>6978.1060155699997</v>
          </cell>
          <cell r="R1020">
            <v>6978.1060155699997</v>
          </cell>
          <cell r="U1020">
            <v>58</v>
          </cell>
          <cell r="V1020" t="str">
            <v>Southwest Community 'A' And Employment Centre/Mixed Use</v>
          </cell>
          <cell r="W1020" t="str">
            <v>Approved</v>
          </cell>
          <cell r="X1020" t="str">
            <v>Area Structure Plan</v>
          </cell>
          <cell r="Y1020" t="str">
            <v>Southwest Community 'A' and Employment Centre/Mixed-Use Area Structure Plan</v>
          </cell>
        </row>
        <row r="1021">
          <cell r="B1021">
            <v>1205</v>
          </cell>
          <cell r="C1021" t="str">
            <v>Outside_levy_boundary</v>
          </cell>
          <cell r="D1021">
            <v>0</v>
          </cell>
          <cell r="E1021">
            <v>0</v>
          </cell>
          <cell r="F1021">
            <v>0</v>
          </cell>
          <cell r="G1021">
            <v>0</v>
          </cell>
          <cell r="H1021" t="str">
            <v>Calgary</v>
          </cell>
          <cell r="I1021" t="str">
            <v>City</v>
          </cell>
          <cell r="J1021">
            <v>4958.0000000199998</v>
          </cell>
          <cell r="K1021">
            <v>5043</v>
          </cell>
          <cell r="L1021">
            <v>5043</v>
          </cell>
          <cell r="M1021">
            <v>5043</v>
          </cell>
          <cell r="N1021">
            <v>5043</v>
          </cell>
          <cell r="O1021">
            <v>5043</v>
          </cell>
          <cell r="P1021">
            <v>5043</v>
          </cell>
          <cell r="Q1021">
            <v>5043</v>
          </cell>
          <cell r="R1021">
            <v>5043</v>
          </cell>
          <cell r="U1021">
            <v>58</v>
          </cell>
          <cell r="V1021" t="str">
            <v>Southwest Community 'A' And Employment Centre/Mixed Use</v>
          </cell>
          <cell r="W1021" t="str">
            <v>Approved</v>
          </cell>
          <cell r="X1021" t="str">
            <v>Area Structure Plan</v>
          </cell>
          <cell r="Y1021" t="str">
            <v>Southwest Community 'A' and Employment Centre/Mixed-Use Area Structure Plan</v>
          </cell>
        </row>
        <row r="1022">
          <cell r="B1022">
            <v>1244</v>
          </cell>
          <cell r="C1022" t="str">
            <v>Outside_levy_boundary</v>
          </cell>
          <cell r="D1022">
            <v>0</v>
          </cell>
          <cell r="E1022">
            <v>0</v>
          </cell>
          <cell r="F1022">
            <v>0</v>
          </cell>
          <cell r="G1022">
            <v>0</v>
          </cell>
          <cell r="H1022" t="str">
            <v>Calgary</v>
          </cell>
          <cell r="I1022" t="str">
            <v>City</v>
          </cell>
          <cell r="J1022">
            <v>0</v>
          </cell>
          <cell r="K1022">
            <v>0</v>
          </cell>
          <cell r="L1022">
            <v>0</v>
          </cell>
          <cell r="M1022">
            <v>0</v>
          </cell>
          <cell r="N1022">
            <v>0</v>
          </cell>
          <cell r="O1022">
            <v>0</v>
          </cell>
          <cell r="P1022">
            <v>0</v>
          </cell>
          <cell r="Q1022">
            <v>0</v>
          </cell>
          <cell r="R1022">
            <v>0</v>
          </cell>
          <cell r="U1022">
            <v>58</v>
          </cell>
          <cell r="V1022" t="str">
            <v>Southwest Community 'A' And Employment Centre/Mixed Use</v>
          </cell>
          <cell r="W1022" t="str">
            <v>Approved</v>
          </cell>
          <cell r="X1022" t="str">
            <v>Area Structure Plan</v>
          </cell>
          <cell r="Y1022" t="str">
            <v>Southwest Community 'A' and Employment Centre/Mixed-Use Area Structure Plan</v>
          </cell>
        </row>
        <row r="1023">
          <cell r="B1023">
            <v>1245</v>
          </cell>
          <cell r="C1023" t="str">
            <v>Outside_levy_boundary</v>
          </cell>
          <cell r="D1023">
            <v>0</v>
          </cell>
          <cell r="E1023">
            <v>0</v>
          </cell>
          <cell r="F1023">
            <v>0</v>
          </cell>
          <cell r="G1023">
            <v>0</v>
          </cell>
          <cell r="H1023" t="str">
            <v>Calgary</v>
          </cell>
          <cell r="I1023" t="str">
            <v>City</v>
          </cell>
          <cell r="J1023">
            <v>0</v>
          </cell>
          <cell r="K1023">
            <v>0</v>
          </cell>
          <cell r="L1023">
            <v>0</v>
          </cell>
          <cell r="M1023">
            <v>1000.49692309</v>
          </cell>
          <cell r="N1023">
            <v>1000.49692309</v>
          </cell>
          <cell r="O1023">
            <v>1000.49692309</v>
          </cell>
          <cell r="P1023">
            <v>1000.49692309</v>
          </cell>
          <cell r="Q1023">
            <v>1000.49692309</v>
          </cell>
          <cell r="R1023">
            <v>1000.49692309</v>
          </cell>
          <cell r="U1023">
            <v>58</v>
          </cell>
          <cell r="V1023" t="str">
            <v>Southwest Community 'A' And Employment Centre/Mixed Use</v>
          </cell>
          <cell r="W1023" t="str">
            <v>Approved</v>
          </cell>
          <cell r="X1023" t="str">
            <v>Area Structure Plan</v>
          </cell>
          <cell r="Y1023" t="str">
            <v>Southwest Community 'A' and Employment Centre/Mixed-Use Area Structure Plan</v>
          </cell>
        </row>
        <row r="1024">
          <cell r="B1024">
            <v>1246</v>
          </cell>
          <cell r="C1024" t="str">
            <v>Outside_levy_boundary</v>
          </cell>
          <cell r="D1024">
            <v>0</v>
          </cell>
          <cell r="E1024">
            <v>0</v>
          </cell>
          <cell r="F1024">
            <v>0</v>
          </cell>
          <cell r="G1024">
            <v>0</v>
          </cell>
          <cell r="H1024" t="str">
            <v>Calgary</v>
          </cell>
          <cell r="I1024" t="str">
            <v>City</v>
          </cell>
          <cell r="J1024">
            <v>5.9999999949999996</v>
          </cell>
          <cell r="K1024">
            <v>6</v>
          </cell>
          <cell r="L1024">
            <v>587.02</v>
          </cell>
          <cell r="M1024">
            <v>587.02</v>
          </cell>
          <cell r="N1024">
            <v>1783.4128333900001</v>
          </cell>
          <cell r="O1024">
            <v>1783.4128333900001</v>
          </cell>
          <cell r="P1024">
            <v>1783.4128333900001</v>
          </cell>
          <cell r="Q1024">
            <v>1783.4128333900001</v>
          </cell>
          <cell r="R1024">
            <v>1783.4128333900001</v>
          </cell>
          <cell r="U1024">
            <v>58</v>
          </cell>
          <cell r="V1024" t="str">
            <v>Southwest Community 'A' And Employment Centre/Mixed Use</v>
          </cell>
          <cell r="W1024" t="str">
            <v>Approved</v>
          </cell>
          <cell r="X1024" t="str">
            <v>Area Structure Plan</v>
          </cell>
          <cell r="Y1024" t="str">
            <v>Southwest Community 'A' and Employment Centre/Mixed-Use Area Structure Plan</v>
          </cell>
        </row>
        <row r="1025">
          <cell r="B1025">
            <v>1247</v>
          </cell>
          <cell r="C1025" t="str">
            <v>Outside_levy_boundary</v>
          </cell>
          <cell r="D1025">
            <v>0</v>
          </cell>
          <cell r="E1025">
            <v>0</v>
          </cell>
          <cell r="F1025">
            <v>0</v>
          </cell>
          <cell r="G1025">
            <v>0</v>
          </cell>
          <cell r="H1025" t="str">
            <v>Calgary</v>
          </cell>
          <cell r="I1025" t="str">
            <v>City</v>
          </cell>
          <cell r="J1025">
            <v>2.9999999979999998</v>
          </cell>
          <cell r="K1025">
            <v>3</v>
          </cell>
          <cell r="L1025">
            <v>3</v>
          </cell>
          <cell r="M1025">
            <v>3</v>
          </cell>
          <cell r="N1025">
            <v>3</v>
          </cell>
          <cell r="O1025">
            <v>2368.88</v>
          </cell>
          <cell r="P1025">
            <v>2368.88</v>
          </cell>
          <cell r="Q1025">
            <v>2368.88</v>
          </cell>
          <cell r="R1025">
            <v>2368.88</v>
          </cell>
          <cell r="U1025">
            <v>58</v>
          </cell>
          <cell r="V1025" t="str">
            <v>Southwest Community 'A' And Employment Centre/Mixed Use</v>
          </cell>
          <cell r="W1025" t="str">
            <v>Approved</v>
          </cell>
          <cell r="X1025" t="str">
            <v>Area Structure Plan</v>
          </cell>
          <cell r="Y1025" t="str">
            <v>Southwest Community 'A' and Employment Centre/Mixed-Use Area Structure Plan</v>
          </cell>
        </row>
        <row r="1026">
          <cell r="B1026">
            <v>1210</v>
          </cell>
          <cell r="C1026" t="str">
            <v>Outside_levy_boundary</v>
          </cell>
          <cell r="D1026">
            <v>0</v>
          </cell>
          <cell r="E1026">
            <v>0</v>
          </cell>
          <cell r="F1026">
            <v>0</v>
          </cell>
          <cell r="G1026">
            <v>0</v>
          </cell>
          <cell r="H1026" t="str">
            <v>Calgary</v>
          </cell>
          <cell r="I1026" t="str">
            <v>City</v>
          </cell>
          <cell r="J1026">
            <v>0</v>
          </cell>
          <cell r="K1026">
            <v>0</v>
          </cell>
          <cell r="L1026">
            <v>0</v>
          </cell>
          <cell r="M1026">
            <v>0</v>
          </cell>
          <cell r="N1026">
            <v>1588.6780849500001</v>
          </cell>
          <cell r="O1026">
            <v>3026.5980849500002</v>
          </cell>
          <cell r="P1026">
            <v>3026.5980849500002</v>
          </cell>
          <cell r="Q1026">
            <v>3026.5980849500002</v>
          </cell>
          <cell r="R1026">
            <v>3026.5980849500002</v>
          </cell>
          <cell r="U1026">
            <v>59</v>
          </cell>
          <cell r="V1026" t="str">
            <v>West Macleod</v>
          </cell>
          <cell r="W1026" t="str">
            <v>Approved</v>
          </cell>
          <cell r="X1026" t="str">
            <v>Area Structure Plan</v>
          </cell>
          <cell r="Y1026" t="str">
            <v>West Macleod Area Structure Plan</v>
          </cell>
        </row>
        <row r="1027">
          <cell r="B1027">
            <v>1211</v>
          </cell>
          <cell r="C1027" t="str">
            <v>Outside_levy_boundary</v>
          </cell>
          <cell r="D1027">
            <v>0</v>
          </cell>
          <cell r="E1027">
            <v>0</v>
          </cell>
          <cell r="F1027">
            <v>0</v>
          </cell>
          <cell r="G1027">
            <v>0</v>
          </cell>
          <cell r="H1027" t="str">
            <v>Calgary</v>
          </cell>
          <cell r="I1027" t="str">
            <v>City</v>
          </cell>
          <cell r="J1027">
            <v>0</v>
          </cell>
          <cell r="K1027">
            <v>0</v>
          </cell>
          <cell r="L1027">
            <v>0</v>
          </cell>
          <cell r="M1027">
            <v>0</v>
          </cell>
          <cell r="N1027">
            <v>1376.5180847900001</v>
          </cell>
          <cell r="O1027">
            <v>4777.7523518999997</v>
          </cell>
          <cell r="P1027">
            <v>4777.7523518999997</v>
          </cell>
          <cell r="Q1027">
            <v>4777.7523518999997</v>
          </cell>
          <cell r="R1027">
            <v>4777.7523518999997</v>
          </cell>
          <cell r="U1027">
            <v>59</v>
          </cell>
          <cell r="V1027" t="str">
            <v>West Macleod</v>
          </cell>
          <cell r="W1027" t="str">
            <v>Approved</v>
          </cell>
          <cell r="X1027" t="str">
            <v>Area Structure Plan</v>
          </cell>
          <cell r="Y1027" t="str">
            <v>West Macleod Area Structure Plan</v>
          </cell>
        </row>
        <row r="1028">
          <cell r="B1028">
            <v>1212</v>
          </cell>
          <cell r="C1028" t="str">
            <v>Outside_levy_boundary</v>
          </cell>
          <cell r="D1028">
            <v>0</v>
          </cell>
          <cell r="E1028">
            <v>0</v>
          </cell>
          <cell r="F1028">
            <v>0</v>
          </cell>
          <cell r="G1028">
            <v>0</v>
          </cell>
          <cell r="H1028" t="str">
            <v>Calgary</v>
          </cell>
          <cell r="I1028" t="str">
            <v>City</v>
          </cell>
          <cell r="J1028">
            <v>0</v>
          </cell>
          <cell r="K1028">
            <v>891.64</v>
          </cell>
          <cell r="L1028">
            <v>1558.2215274600001</v>
          </cell>
          <cell r="M1028">
            <v>2436.02152746</v>
          </cell>
          <cell r="N1028">
            <v>2593.1895274600001</v>
          </cell>
          <cell r="O1028">
            <v>3245.2695274600001</v>
          </cell>
          <cell r="P1028">
            <v>3245.2695274600001</v>
          </cell>
          <cell r="Q1028">
            <v>3245.2695274600001</v>
          </cell>
          <cell r="R1028">
            <v>3245.2695274600001</v>
          </cell>
          <cell r="U1028">
            <v>59</v>
          </cell>
          <cell r="V1028" t="str">
            <v>West Macleod</v>
          </cell>
          <cell r="W1028" t="str">
            <v>Approved</v>
          </cell>
          <cell r="X1028" t="str">
            <v>Area Structure Plan</v>
          </cell>
          <cell r="Y1028" t="str">
            <v>West Macleod Area Structure Plan</v>
          </cell>
        </row>
        <row r="1029">
          <cell r="B1029">
            <v>1213</v>
          </cell>
          <cell r="C1029" t="str">
            <v>Outside_levy_boundary</v>
          </cell>
          <cell r="D1029">
            <v>0</v>
          </cell>
          <cell r="E1029">
            <v>0</v>
          </cell>
          <cell r="F1029">
            <v>0</v>
          </cell>
          <cell r="G1029">
            <v>0</v>
          </cell>
          <cell r="H1029" t="str">
            <v>Calgary</v>
          </cell>
          <cell r="I1029" t="str">
            <v>City</v>
          </cell>
          <cell r="J1029">
            <v>0</v>
          </cell>
          <cell r="K1029">
            <v>0</v>
          </cell>
          <cell r="L1029">
            <v>0</v>
          </cell>
          <cell r="M1029">
            <v>0</v>
          </cell>
          <cell r="N1029">
            <v>0</v>
          </cell>
          <cell r="O1029">
            <v>0</v>
          </cell>
          <cell r="P1029">
            <v>0</v>
          </cell>
          <cell r="Q1029">
            <v>0</v>
          </cell>
          <cell r="R1029">
            <v>0</v>
          </cell>
          <cell r="U1029">
            <v>59</v>
          </cell>
          <cell r="V1029" t="str">
            <v>West Macleod</v>
          </cell>
          <cell r="W1029" t="str">
            <v>Approved</v>
          </cell>
          <cell r="X1029" t="str">
            <v>Area Structure Plan</v>
          </cell>
          <cell r="Y1029" t="str">
            <v>West Macleod Area Structure Plan</v>
          </cell>
        </row>
        <row r="1030">
          <cell r="B1030">
            <v>1216</v>
          </cell>
          <cell r="C1030" t="str">
            <v>Outside_levy_boundary</v>
          </cell>
          <cell r="D1030">
            <v>0</v>
          </cell>
          <cell r="E1030">
            <v>0</v>
          </cell>
          <cell r="F1030">
            <v>0</v>
          </cell>
          <cell r="G1030">
            <v>0</v>
          </cell>
          <cell r="H1030" t="str">
            <v>Calgary</v>
          </cell>
          <cell r="I1030" t="str">
            <v>City</v>
          </cell>
          <cell r="J1030">
            <v>8.9999999959999997</v>
          </cell>
          <cell r="K1030">
            <v>880.47</v>
          </cell>
          <cell r="L1030">
            <v>2683.8985972599999</v>
          </cell>
          <cell r="M1030">
            <v>4176.0276502500001</v>
          </cell>
          <cell r="N1030">
            <v>6963.0591337599999</v>
          </cell>
          <cell r="O1030">
            <v>12037.424291400001</v>
          </cell>
          <cell r="P1030">
            <v>12037.424291400001</v>
          </cell>
          <cell r="Q1030">
            <v>12037.424291400001</v>
          </cell>
          <cell r="R1030">
            <v>12037.424291400001</v>
          </cell>
          <cell r="U1030">
            <v>59</v>
          </cell>
          <cell r="V1030" t="str">
            <v>West Macleod</v>
          </cell>
          <cell r="W1030" t="str">
            <v>Approved</v>
          </cell>
          <cell r="X1030" t="str">
            <v>Area Structure Plan</v>
          </cell>
          <cell r="Y1030" t="str">
            <v>West Macleod Area Structure Plan</v>
          </cell>
        </row>
        <row r="1031">
          <cell r="B1031">
            <v>1242</v>
          </cell>
          <cell r="C1031" t="str">
            <v>Outside_levy_boundary</v>
          </cell>
          <cell r="D1031">
            <v>0</v>
          </cell>
          <cell r="E1031">
            <v>0</v>
          </cell>
          <cell r="F1031">
            <v>0</v>
          </cell>
          <cell r="G1031">
            <v>0</v>
          </cell>
          <cell r="H1031" t="str">
            <v>Calgary</v>
          </cell>
          <cell r="I1031" t="str">
            <v>City</v>
          </cell>
          <cell r="J1031">
            <v>0</v>
          </cell>
          <cell r="K1031">
            <v>0</v>
          </cell>
          <cell r="L1031">
            <v>0</v>
          </cell>
          <cell r="M1031">
            <v>0</v>
          </cell>
          <cell r="N1031">
            <v>0</v>
          </cell>
          <cell r="O1031">
            <v>2199.30886599</v>
          </cell>
          <cell r="P1031">
            <v>2199.30886599</v>
          </cell>
          <cell r="Q1031">
            <v>2199.30886599</v>
          </cell>
          <cell r="R1031">
            <v>2199.30886599</v>
          </cell>
          <cell r="U1031">
            <v>59</v>
          </cell>
          <cell r="V1031" t="str">
            <v>West Macleod</v>
          </cell>
          <cell r="W1031" t="str">
            <v>Approved</v>
          </cell>
          <cell r="X1031" t="str">
            <v>Area Structure Plan</v>
          </cell>
          <cell r="Y1031" t="str">
            <v>West Macleod Area Structure Plan</v>
          </cell>
        </row>
        <row r="1032">
          <cell r="B1032">
            <v>1243</v>
          </cell>
          <cell r="C1032" t="str">
            <v>Outside_levy_boundary</v>
          </cell>
          <cell r="D1032">
            <v>0</v>
          </cell>
          <cell r="E1032">
            <v>0</v>
          </cell>
          <cell r="F1032">
            <v>0</v>
          </cell>
          <cell r="G1032">
            <v>0</v>
          </cell>
          <cell r="H1032" t="str">
            <v>Calgary</v>
          </cell>
          <cell r="I1032" t="str">
            <v>City</v>
          </cell>
          <cell r="J1032">
            <v>0</v>
          </cell>
          <cell r="K1032">
            <v>0</v>
          </cell>
          <cell r="L1032">
            <v>0</v>
          </cell>
          <cell r="M1032">
            <v>0</v>
          </cell>
          <cell r="N1032">
            <v>0</v>
          </cell>
          <cell r="O1032">
            <v>1148.3463068200001</v>
          </cell>
          <cell r="P1032">
            <v>1148.3463068200001</v>
          </cell>
          <cell r="Q1032">
            <v>1148.3463068200001</v>
          </cell>
          <cell r="R1032">
            <v>1148.3463068200001</v>
          </cell>
          <cell r="U1032">
            <v>59</v>
          </cell>
          <cell r="V1032" t="str">
            <v>West Macleod</v>
          </cell>
          <cell r="W1032" t="str">
            <v>Approved</v>
          </cell>
          <cell r="X1032" t="str">
            <v>Area Structure Plan</v>
          </cell>
          <cell r="Y1032" t="str">
            <v>West Macleod Area Structure Plan</v>
          </cell>
        </row>
        <row r="1033">
          <cell r="B1033">
            <v>1249</v>
          </cell>
          <cell r="C1033" t="str">
            <v>Outside_levy_boundary</v>
          </cell>
          <cell r="D1033">
            <v>0</v>
          </cell>
          <cell r="E1033">
            <v>0</v>
          </cell>
          <cell r="F1033">
            <v>0</v>
          </cell>
          <cell r="G1033">
            <v>0</v>
          </cell>
          <cell r="J1033">
            <v>0</v>
          </cell>
          <cell r="K1033">
            <v>0</v>
          </cell>
          <cell r="L1033">
            <v>593.48180457700005</v>
          </cell>
          <cell r="M1033">
            <v>2306.4576514099999</v>
          </cell>
          <cell r="N1033">
            <v>2665.9376514099999</v>
          </cell>
          <cell r="O1033">
            <v>2822.6876514099999</v>
          </cell>
          <cell r="P1033">
            <v>2822.6876514099999</v>
          </cell>
          <cell r="Q1033">
            <v>2822.6876514099999</v>
          </cell>
          <cell r="R1033">
            <v>2822.6876514099999</v>
          </cell>
          <cell r="U1033">
            <v>59</v>
          </cell>
          <cell r="V1033" t="str">
            <v>West Macleod</v>
          </cell>
          <cell r="W1033" t="str">
            <v>Approved</v>
          </cell>
          <cell r="X1033" t="str">
            <v>Area Structure Plan</v>
          </cell>
          <cell r="Y1033" t="str">
            <v>West Macleod Area Structure Plan</v>
          </cell>
        </row>
        <row r="1034">
          <cell r="B1034">
            <v>1250</v>
          </cell>
          <cell r="C1034" t="str">
            <v>Outside_levy_boundary</v>
          </cell>
          <cell r="D1034">
            <v>0</v>
          </cell>
          <cell r="E1034">
            <v>0</v>
          </cell>
          <cell r="F1034">
            <v>0</v>
          </cell>
          <cell r="G1034">
            <v>0</v>
          </cell>
          <cell r="J1034">
            <v>0</v>
          </cell>
          <cell r="K1034">
            <v>0</v>
          </cell>
          <cell r="L1034">
            <v>0</v>
          </cell>
          <cell r="M1034">
            <v>0</v>
          </cell>
          <cell r="N1034">
            <v>0</v>
          </cell>
          <cell r="O1034">
            <v>2115.4259059800002</v>
          </cell>
          <cell r="P1034">
            <v>2115.4259059800002</v>
          </cell>
          <cell r="Q1034">
            <v>2115.4259059800002</v>
          </cell>
          <cell r="R1034">
            <v>2115.4259059800002</v>
          </cell>
          <cell r="U1034">
            <v>59</v>
          </cell>
          <cell r="V1034" t="str">
            <v>West Macleod</v>
          </cell>
          <cell r="W1034" t="str">
            <v>Approved</v>
          </cell>
          <cell r="X1034" t="str">
            <v>Area Structure Plan</v>
          </cell>
          <cell r="Y1034" t="str">
            <v>West Macleod Area Structure Plan</v>
          </cell>
        </row>
        <row r="1035">
          <cell r="B1035">
            <v>1251</v>
          </cell>
          <cell r="C1035" t="str">
            <v>Outside_levy_boundary</v>
          </cell>
          <cell r="D1035">
            <v>0</v>
          </cell>
          <cell r="E1035">
            <v>0</v>
          </cell>
          <cell r="F1035">
            <v>0</v>
          </cell>
          <cell r="G1035">
            <v>0</v>
          </cell>
          <cell r="J1035">
            <v>0</v>
          </cell>
          <cell r="K1035">
            <v>0</v>
          </cell>
          <cell r="L1035">
            <v>0</v>
          </cell>
          <cell r="M1035">
            <v>0</v>
          </cell>
          <cell r="N1035">
            <v>0</v>
          </cell>
          <cell r="O1035">
            <v>3473.7878128799998</v>
          </cell>
          <cell r="P1035">
            <v>3473.7878128799998</v>
          </cell>
          <cell r="Q1035">
            <v>3473.7878128799998</v>
          </cell>
          <cell r="R1035">
            <v>3473.7878128799998</v>
          </cell>
          <cell r="U1035">
            <v>59</v>
          </cell>
          <cell r="V1035" t="str">
            <v>West Macleod</v>
          </cell>
          <cell r="W1035" t="str">
            <v>Approved</v>
          </cell>
          <cell r="X1035" t="str">
            <v>Area Structure Plan</v>
          </cell>
          <cell r="Y1035" t="str">
            <v>West Macleod Area Structure Plan</v>
          </cell>
        </row>
        <row r="1036">
          <cell r="B1036">
            <v>1252</v>
          </cell>
          <cell r="C1036" t="str">
            <v>Outside_levy_boundary</v>
          </cell>
          <cell r="D1036">
            <v>0</v>
          </cell>
          <cell r="E1036">
            <v>0</v>
          </cell>
          <cell r="F1036">
            <v>0</v>
          </cell>
          <cell r="G1036">
            <v>0</v>
          </cell>
          <cell r="J1036">
            <v>0</v>
          </cell>
          <cell r="K1036">
            <v>502.334</v>
          </cell>
          <cell r="L1036">
            <v>992.41835722400003</v>
          </cell>
          <cell r="M1036">
            <v>2318.9632090099999</v>
          </cell>
          <cell r="N1036">
            <v>3515.2001840200001</v>
          </cell>
          <cell r="O1036">
            <v>3515.2001840200001</v>
          </cell>
          <cell r="P1036">
            <v>3515.2001840200001</v>
          </cell>
          <cell r="Q1036">
            <v>3515.2001840200001</v>
          </cell>
          <cell r="R1036">
            <v>3515.2001840200001</v>
          </cell>
          <cell r="U1036">
            <v>59</v>
          </cell>
          <cell r="V1036" t="str">
            <v>West Macleod</v>
          </cell>
          <cell r="W1036" t="str">
            <v>Approved</v>
          </cell>
          <cell r="X1036" t="str">
            <v>Area Structure Plan</v>
          </cell>
          <cell r="Y1036" t="str">
            <v>West Macleod Area Structure Plan</v>
          </cell>
        </row>
        <row r="1037">
          <cell r="B1037">
            <v>1006</v>
          </cell>
          <cell r="C1037" t="str">
            <v>Outside_levy_boundary</v>
          </cell>
          <cell r="D1037">
            <v>0</v>
          </cell>
          <cell r="E1037">
            <v>0</v>
          </cell>
          <cell r="F1037">
            <v>0</v>
          </cell>
          <cell r="G1037">
            <v>0</v>
          </cell>
          <cell r="H1037" t="str">
            <v>Calgary</v>
          </cell>
          <cell r="I1037" t="str">
            <v>City</v>
          </cell>
          <cell r="J1037">
            <v>8.0000000010000001</v>
          </cell>
          <cell r="K1037">
            <v>14</v>
          </cell>
          <cell r="L1037">
            <v>14</v>
          </cell>
          <cell r="M1037">
            <v>14</v>
          </cell>
          <cell r="N1037">
            <v>14</v>
          </cell>
          <cell r="O1037">
            <v>14</v>
          </cell>
          <cell r="P1037">
            <v>2693.3582974400001</v>
          </cell>
          <cell r="Q1037">
            <v>2693.3582974400001</v>
          </cell>
          <cell r="R1037">
            <v>2693.3582974400001</v>
          </cell>
          <cell r="S1037" t="str">
            <v>Providence</v>
          </cell>
          <cell r="T1037" t="str">
            <v>Unfunded</v>
          </cell>
          <cell r="U1037">
            <v>60</v>
          </cell>
          <cell r="V1037" t="str">
            <v>Providence</v>
          </cell>
          <cell r="W1037" t="str">
            <v>Approved</v>
          </cell>
          <cell r="X1037" t="str">
            <v>Area Structure Plan</v>
          </cell>
          <cell r="Y1037" t="str">
            <v>Providence Area Structure Plan</v>
          </cell>
        </row>
        <row r="1038">
          <cell r="B1038">
            <v>1007</v>
          </cell>
          <cell r="C1038" t="str">
            <v>Outside_levy_boundary</v>
          </cell>
          <cell r="D1038">
            <v>0</v>
          </cell>
          <cell r="E1038">
            <v>0</v>
          </cell>
          <cell r="F1038">
            <v>0</v>
          </cell>
          <cell r="G1038">
            <v>0</v>
          </cell>
          <cell r="H1038" t="str">
            <v>Calgary</v>
          </cell>
          <cell r="I1038" t="str">
            <v>City</v>
          </cell>
          <cell r="J1038">
            <v>3.0000000010000001</v>
          </cell>
          <cell r="K1038">
            <v>1</v>
          </cell>
          <cell r="L1038">
            <v>1</v>
          </cell>
          <cell r="M1038">
            <v>1</v>
          </cell>
          <cell r="N1038">
            <v>1</v>
          </cell>
          <cell r="O1038">
            <v>1370.8352424899999</v>
          </cell>
          <cell r="P1038">
            <v>2263.2337212699999</v>
          </cell>
          <cell r="Q1038">
            <v>2263.2337212699999</v>
          </cell>
          <cell r="R1038">
            <v>2263.2337212699999</v>
          </cell>
          <cell r="S1038" t="str">
            <v>Providence</v>
          </cell>
          <cell r="T1038" t="str">
            <v>Unfunded</v>
          </cell>
          <cell r="U1038">
            <v>60</v>
          </cell>
          <cell r="V1038" t="str">
            <v>Providence</v>
          </cell>
          <cell r="W1038" t="str">
            <v>Approved</v>
          </cell>
          <cell r="X1038" t="str">
            <v>Area Structure Plan</v>
          </cell>
          <cell r="Y1038" t="str">
            <v>Providence Area Structure Plan</v>
          </cell>
        </row>
        <row r="1039">
          <cell r="B1039">
            <v>1009</v>
          </cell>
          <cell r="C1039" t="str">
            <v>Outside_levy_boundary</v>
          </cell>
          <cell r="D1039">
            <v>0</v>
          </cell>
          <cell r="E1039">
            <v>0</v>
          </cell>
          <cell r="F1039">
            <v>0</v>
          </cell>
          <cell r="G1039">
            <v>0</v>
          </cell>
          <cell r="H1039" t="str">
            <v>Calgary</v>
          </cell>
          <cell r="I1039" t="str">
            <v>City</v>
          </cell>
          <cell r="J1039">
            <v>0</v>
          </cell>
          <cell r="K1039">
            <v>0</v>
          </cell>
          <cell r="L1039">
            <v>0</v>
          </cell>
          <cell r="M1039">
            <v>0</v>
          </cell>
          <cell r="N1039">
            <v>0</v>
          </cell>
          <cell r="O1039">
            <v>0</v>
          </cell>
          <cell r="P1039">
            <v>0</v>
          </cell>
          <cell r="Q1039">
            <v>0</v>
          </cell>
          <cell r="R1039">
            <v>0</v>
          </cell>
          <cell r="S1039" t="str">
            <v>Providence</v>
          </cell>
          <cell r="T1039" t="str">
            <v>Unfunded</v>
          </cell>
          <cell r="U1039">
            <v>60</v>
          </cell>
          <cell r="V1039" t="str">
            <v>Providence</v>
          </cell>
          <cell r="W1039" t="str">
            <v>Approved</v>
          </cell>
          <cell r="X1039" t="str">
            <v>Area Structure Plan</v>
          </cell>
          <cell r="Y1039" t="str">
            <v>Providence Area Structure Plan</v>
          </cell>
        </row>
        <row r="1040">
          <cell r="B1040">
            <v>1010</v>
          </cell>
          <cell r="C1040" t="str">
            <v>Outside_levy_boundary</v>
          </cell>
          <cell r="D1040">
            <v>0</v>
          </cell>
          <cell r="E1040">
            <v>0</v>
          </cell>
          <cell r="F1040">
            <v>0</v>
          </cell>
          <cell r="G1040">
            <v>0</v>
          </cell>
          <cell r="H1040" t="str">
            <v>Calgary</v>
          </cell>
          <cell r="I1040" t="str">
            <v>City</v>
          </cell>
          <cell r="J1040">
            <v>0</v>
          </cell>
          <cell r="K1040">
            <v>0</v>
          </cell>
          <cell r="L1040">
            <v>0</v>
          </cell>
          <cell r="M1040">
            <v>0</v>
          </cell>
          <cell r="N1040">
            <v>1471.29007318</v>
          </cell>
          <cell r="O1040">
            <v>7062.0197725600001</v>
          </cell>
          <cell r="P1040">
            <v>7062.0197725600001</v>
          </cell>
          <cell r="Q1040">
            <v>7062.0197725600001</v>
          </cell>
          <cell r="R1040">
            <v>7062.0197725600001</v>
          </cell>
          <cell r="S1040" t="str">
            <v>Providence</v>
          </cell>
          <cell r="T1040" t="str">
            <v>Unfunded</v>
          </cell>
          <cell r="U1040">
            <v>60</v>
          </cell>
          <cell r="V1040" t="str">
            <v>Providence</v>
          </cell>
          <cell r="W1040" t="str">
            <v>Approved</v>
          </cell>
          <cell r="X1040" t="str">
            <v>Area Structure Plan</v>
          </cell>
          <cell r="Y1040" t="str">
            <v>Providence Area Structure Plan</v>
          </cell>
        </row>
        <row r="1041">
          <cell r="B1041">
            <v>1011</v>
          </cell>
          <cell r="C1041" t="str">
            <v>Outside_levy_boundary</v>
          </cell>
          <cell r="D1041">
            <v>0</v>
          </cell>
          <cell r="E1041">
            <v>0</v>
          </cell>
          <cell r="F1041">
            <v>0</v>
          </cell>
          <cell r="G1041">
            <v>0</v>
          </cell>
          <cell r="H1041" t="str">
            <v>Calgary</v>
          </cell>
          <cell r="I1041" t="str">
            <v>City</v>
          </cell>
          <cell r="J1041">
            <v>3.0000000020000002</v>
          </cell>
          <cell r="K1041">
            <v>3</v>
          </cell>
          <cell r="L1041">
            <v>3</v>
          </cell>
          <cell r="M1041">
            <v>3</v>
          </cell>
          <cell r="N1041">
            <v>3</v>
          </cell>
          <cell r="O1041">
            <v>3</v>
          </cell>
          <cell r="P1041">
            <v>3</v>
          </cell>
          <cell r="Q1041">
            <v>3</v>
          </cell>
          <cell r="R1041">
            <v>3</v>
          </cell>
          <cell r="S1041" t="str">
            <v>Providence</v>
          </cell>
          <cell r="T1041" t="str">
            <v>Unfunded</v>
          </cell>
          <cell r="U1041">
            <v>60</v>
          </cell>
          <cell r="V1041" t="str">
            <v>Providence</v>
          </cell>
          <cell r="W1041" t="str">
            <v>Approved</v>
          </cell>
          <cell r="X1041" t="str">
            <v>Area Structure Plan</v>
          </cell>
          <cell r="Y1041" t="str">
            <v>Providence Area Structure Plan</v>
          </cell>
        </row>
        <row r="1042">
          <cell r="B1042">
            <v>1012</v>
          </cell>
          <cell r="C1042" t="str">
            <v>Outside_levy_boundary</v>
          </cell>
          <cell r="D1042">
            <v>0</v>
          </cell>
          <cell r="E1042">
            <v>0</v>
          </cell>
          <cell r="F1042">
            <v>0</v>
          </cell>
          <cell r="G1042">
            <v>0</v>
          </cell>
          <cell r="H1042" t="str">
            <v>Calgary</v>
          </cell>
          <cell r="I1042" t="str">
            <v>City</v>
          </cell>
          <cell r="J1042">
            <v>2.0000000099999999</v>
          </cell>
          <cell r="K1042">
            <v>3</v>
          </cell>
          <cell r="L1042">
            <v>3</v>
          </cell>
          <cell r="M1042">
            <v>3</v>
          </cell>
          <cell r="N1042">
            <v>3</v>
          </cell>
          <cell r="O1042">
            <v>6897.3171867900001</v>
          </cell>
          <cell r="P1042">
            <v>6897.3171867900001</v>
          </cell>
          <cell r="Q1042">
            <v>6897.3171867900001</v>
          </cell>
          <cell r="R1042">
            <v>6897.3171867900001</v>
          </cell>
          <cell r="S1042" t="str">
            <v>Providence</v>
          </cell>
          <cell r="T1042" t="str">
            <v>Unfunded</v>
          </cell>
          <cell r="U1042">
            <v>60</v>
          </cell>
          <cell r="V1042" t="str">
            <v>Providence</v>
          </cell>
          <cell r="W1042" t="str">
            <v>Approved</v>
          </cell>
          <cell r="X1042" t="str">
            <v>Area Structure Plan</v>
          </cell>
          <cell r="Y1042" t="str">
            <v>Providence Area Structure Plan</v>
          </cell>
        </row>
        <row r="1043">
          <cell r="B1043">
            <v>1014</v>
          </cell>
          <cell r="C1043" t="str">
            <v>Outside_levy_boundary</v>
          </cell>
          <cell r="D1043">
            <v>0</v>
          </cell>
          <cell r="E1043">
            <v>0</v>
          </cell>
          <cell r="F1043">
            <v>0</v>
          </cell>
          <cell r="G1043">
            <v>0</v>
          </cell>
          <cell r="H1043" t="str">
            <v>Calgary</v>
          </cell>
          <cell r="I1043" t="str">
            <v>City</v>
          </cell>
          <cell r="J1043">
            <v>1</v>
          </cell>
          <cell r="K1043">
            <v>2</v>
          </cell>
          <cell r="L1043">
            <v>2</v>
          </cell>
          <cell r="M1043">
            <v>2</v>
          </cell>
          <cell r="N1043">
            <v>2</v>
          </cell>
          <cell r="O1043">
            <v>2</v>
          </cell>
          <cell r="P1043">
            <v>2</v>
          </cell>
          <cell r="Q1043">
            <v>2</v>
          </cell>
          <cell r="R1043">
            <v>2</v>
          </cell>
          <cell r="S1043" t="str">
            <v>Providence</v>
          </cell>
          <cell r="T1043" t="str">
            <v>Unfunded</v>
          </cell>
          <cell r="U1043">
            <v>60</v>
          </cell>
          <cell r="V1043" t="str">
            <v>Providence</v>
          </cell>
          <cell r="W1043" t="str">
            <v>Approved</v>
          </cell>
          <cell r="X1043" t="str">
            <v>Area Structure Plan</v>
          </cell>
          <cell r="Y1043" t="str">
            <v>Providence Area Structure Plan</v>
          </cell>
        </row>
        <row r="1044">
          <cell r="B1044">
            <v>1015</v>
          </cell>
          <cell r="C1044" t="str">
            <v>Outside_levy_boundary</v>
          </cell>
          <cell r="D1044">
            <v>0</v>
          </cell>
          <cell r="E1044">
            <v>0</v>
          </cell>
          <cell r="F1044">
            <v>0</v>
          </cell>
          <cell r="G1044">
            <v>0</v>
          </cell>
          <cell r="H1044" t="str">
            <v>Calgary</v>
          </cell>
          <cell r="I1044" t="str">
            <v>City</v>
          </cell>
          <cell r="J1044">
            <v>4.9999999989999999</v>
          </cell>
          <cell r="K1044">
            <v>4</v>
          </cell>
          <cell r="L1044">
            <v>4</v>
          </cell>
          <cell r="M1044">
            <v>4</v>
          </cell>
          <cell r="N1044">
            <v>4</v>
          </cell>
          <cell r="O1044">
            <v>4</v>
          </cell>
          <cell r="P1044">
            <v>4</v>
          </cell>
          <cell r="Q1044">
            <v>4</v>
          </cell>
          <cell r="R1044">
            <v>4</v>
          </cell>
          <cell r="S1044" t="str">
            <v>Providence</v>
          </cell>
          <cell r="T1044" t="str">
            <v>Unfunded</v>
          </cell>
          <cell r="U1044">
            <v>60</v>
          </cell>
          <cell r="V1044" t="str">
            <v>Providence</v>
          </cell>
          <cell r="W1044" t="str">
            <v>Approved</v>
          </cell>
          <cell r="X1044" t="str">
            <v>Area Structure Plan</v>
          </cell>
          <cell r="Y1044" t="str">
            <v>Providence Area Structure Plan</v>
          </cell>
        </row>
        <row r="1045">
          <cell r="B1045">
            <v>1016</v>
          </cell>
          <cell r="C1045" t="str">
            <v>Outside_levy_boundary</v>
          </cell>
          <cell r="D1045">
            <v>0</v>
          </cell>
          <cell r="E1045">
            <v>0</v>
          </cell>
          <cell r="F1045">
            <v>0</v>
          </cell>
          <cell r="G1045">
            <v>0</v>
          </cell>
          <cell r="H1045" t="str">
            <v>Calgary</v>
          </cell>
          <cell r="I1045" t="str">
            <v>City</v>
          </cell>
          <cell r="J1045">
            <v>0</v>
          </cell>
          <cell r="K1045">
            <v>679.872627126</v>
          </cell>
          <cell r="L1045">
            <v>3387.09391585</v>
          </cell>
          <cell r="M1045">
            <v>4848.9318219999996</v>
          </cell>
          <cell r="N1045">
            <v>4848.9318219999996</v>
          </cell>
          <cell r="O1045">
            <v>4848.9318219999996</v>
          </cell>
          <cell r="P1045">
            <v>4848.9318219999996</v>
          </cell>
          <cell r="Q1045">
            <v>4848.9318219999996</v>
          </cell>
          <cell r="R1045">
            <v>4848.9318219999996</v>
          </cell>
          <cell r="S1045" t="str">
            <v>Providence</v>
          </cell>
          <cell r="T1045" t="str">
            <v>Unfunded</v>
          </cell>
          <cell r="U1045">
            <v>60</v>
          </cell>
          <cell r="V1045" t="str">
            <v>Providence</v>
          </cell>
          <cell r="W1045" t="str">
            <v>Approved</v>
          </cell>
          <cell r="X1045" t="str">
            <v>Area Structure Plan</v>
          </cell>
          <cell r="Y1045" t="str">
            <v>Providence Area Structure Plan</v>
          </cell>
        </row>
        <row r="1046">
          <cell r="B1046">
            <v>1036</v>
          </cell>
          <cell r="C1046" t="str">
            <v>Outside_levy_boundary</v>
          </cell>
          <cell r="D1046">
            <v>0</v>
          </cell>
          <cell r="E1046">
            <v>0</v>
          </cell>
          <cell r="F1046">
            <v>0</v>
          </cell>
          <cell r="G1046">
            <v>0</v>
          </cell>
          <cell r="J1046">
            <v>2.0000000039999999</v>
          </cell>
          <cell r="K1046">
            <v>2</v>
          </cell>
          <cell r="L1046">
            <v>2</v>
          </cell>
          <cell r="M1046">
            <v>2</v>
          </cell>
          <cell r="N1046">
            <v>2</v>
          </cell>
          <cell r="O1046">
            <v>2</v>
          </cell>
          <cell r="P1046">
            <v>5820.1306206099998</v>
          </cell>
          <cell r="Q1046">
            <v>5820.1306206099998</v>
          </cell>
          <cell r="R1046">
            <v>5820.1306206099998</v>
          </cell>
          <cell r="S1046" t="str">
            <v>Providence</v>
          </cell>
          <cell r="T1046" t="str">
            <v>Unfunded</v>
          </cell>
          <cell r="U1046">
            <v>60</v>
          </cell>
          <cell r="V1046" t="str">
            <v>Providence</v>
          </cell>
          <cell r="W1046" t="str">
            <v>Approved</v>
          </cell>
          <cell r="X1046" t="str">
            <v>Area Structure Plan</v>
          </cell>
          <cell r="Y1046" t="str">
            <v>Providence Area Structure Plan</v>
          </cell>
        </row>
        <row r="1047">
          <cell r="B1047">
            <v>1123</v>
          </cell>
          <cell r="C1047" t="str">
            <v>Outside_levy_boundary</v>
          </cell>
          <cell r="D1047">
            <v>0</v>
          </cell>
          <cell r="E1047">
            <v>0</v>
          </cell>
          <cell r="F1047">
            <v>0</v>
          </cell>
          <cell r="G1047">
            <v>0</v>
          </cell>
          <cell r="J1047">
            <v>1.999999997</v>
          </cell>
          <cell r="K1047">
            <v>2</v>
          </cell>
          <cell r="L1047">
            <v>2</v>
          </cell>
          <cell r="M1047">
            <v>2</v>
          </cell>
          <cell r="N1047">
            <v>2</v>
          </cell>
          <cell r="O1047">
            <v>2</v>
          </cell>
          <cell r="P1047">
            <v>8043.1709067199999</v>
          </cell>
          <cell r="Q1047">
            <v>8043.1709067199999</v>
          </cell>
          <cell r="R1047">
            <v>8043.1709067199999</v>
          </cell>
          <cell r="S1047" t="str">
            <v>Providence</v>
          </cell>
          <cell r="T1047" t="str">
            <v>Unfunded</v>
          </cell>
          <cell r="U1047">
            <v>60</v>
          </cell>
          <cell r="V1047" t="str">
            <v>Providence</v>
          </cell>
          <cell r="W1047" t="str">
            <v>Approved</v>
          </cell>
          <cell r="X1047" t="str">
            <v>Area Structure Plan</v>
          </cell>
          <cell r="Y1047" t="str">
            <v>Providence Area Structure Plan</v>
          </cell>
        </row>
        <row r="1048">
          <cell r="B1048">
            <v>1124</v>
          </cell>
          <cell r="C1048" t="str">
            <v>Outside_levy_boundary</v>
          </cell>
          <cell r="D1048">
            <v>0</v>
          </cell>
          <cell r="E1048">
            <v>0</v>
          </cell>
          <cell r="F1048">
            <v>0</v>
          </cell>
          <cell r="G1048">
            <v>0</v>
          </cell>
          <cell r="J1048">
            <v>0.99999999900000003</v>
          </cell>
          <cell r="K1048">
            <v>6</v>
          </cell>
          <cell r="L1048">
            <v>6</v>
          </cell>
          <cell r="M1048">
            <v>6</v>
          </cell>
          <cell r="N1048">
            <v>1777.3937472</v>
          </cell>
          <cell r="O1048">
            <v>3449.4986752300001</v>
          </cell>
          <cell r="P1048">
            <v>3449.4986752300001</v>
          </cell>
          <cell r="Q1048">
            <v>3449.4986752300001</v>
          </cell>
          <cell r="R1048">
            <v>3449.4986752300001</v>
          </cell>
          <cell r="S1048" t="str">
            <v>Providence</v>
          </cell>
          <cell r="T1048" t="str">
            <v>Unfunded</v>
          </cell>
          <cell r="U1048">
            <v>60</v>
          </cell>
          <cell r="V1048" t="str">
            <v>Providence</v>
          </cell>
          <cell r="W1048" t="str">
            <v>Approved</v>
          </cell>
          <cell r="X1048" t="str">
            <v>Area Structure Plan</v>
          </cell>
          <cell r="Y1048" t="str">
            <v>Providence Area Structure Plan</v>
          </cell>
        </row>
        <row r="1049">
          <cell r="B1049">
            <v>2903</v>
          </cell>
          <cell r="C1049" t="str">
            <v>Outside_levy_boundary</v>
          </cell>
          <cell r="D1049">
            <v>0</v>
          </cell>
          <cell r="E1049">
            <v>0</v>
          </cell>
          <cell r="F1049">
            <v>0</v>
          </cell>
          <cell r="G1049">
            <v>0</v>
          </cell>
          <cell r="H1049" t="str">
            <v>Calgary</v>
          </cell>
          <cell r="I1049" t="str">
            <v>City</v>
          </cell>
          <cell r="J1049">
            <v>0</v>
          </cell>
          <cell r="K1049">
            <v>0</v>
          </cell>
          <cell r="L1049">
            <v>0</v>
          </cell>
          <cell r="M1049">
            <v>0</v>
          </cell>
          <cell r="N1049">
            <v>0</v>
          </cell>
          <cell r="O1049">
            <v>970.2</v>
          </cell>
          <cell r="P1049">
            <v>970.2</v>
          </cell>
          <cell r="Q1049">
            <v>970.2</v>
          </cell>
          <cell r="R1049">
            <v>970.2</v>
          </cell>
          <cell r="S1049" t="str">
            <v>Glacier Ridge</v>
          </cell>
          <cell r="T1049" t="str">
            <v>Unfunded</v>
          </cell>
          <cell r="U1049">
            <v>61</v>
          </cell>
          <cell r="V1049" t="str">
            <v>Glacier Ridge</v>
          </cell>
          <cell r="W1049" t="str">
            <v>Approved</v>
          </cell>
          <cell r="X1049" t="str">
            <v>Area Structure Plan</v>
          </cell>
          <cell r="Y1049" t="str">
            <v>Glacier Ridge Area Structure Plan</v>
          </cell>
        </row>
        <row r="1050">
          <cell r="B1050">
            <v>3309</v>
          </cell>
          <cell r="C1050" t="str">
            <v>Outside_levy_boundary</v>
          </cell>
          <cell r="D1050">
            <v>0</v>
          </cell>
          <cell r="E1050">
            <v>0</v>
          </cell>
          <cell r="F1050">
            <v>0</v>
          </cell>
          <cell r="G1050">
            <v>0</v>
          </cell>
          <cell r="H1050" t="str">
            <v>Calgary</v>
          </cell>
          <cell r="I1050" t="str">
            <v>City</v>
          </cell>
          <cell r="J1050">
            <v>3.0000000070000001</v>
          </cell>
          <cell r="K1050">
            <v>0</v>
          </cell>
          <cell r="L1050">
            <v>0</v>
          </cell>
          <cell r="M1050">
            <v>0</v>
          </cell>
          <cell r="N1050">
            <v>0</v>
          </cell>
          <cell r="O1050">
            <v>0</v>
          </cell>
          <cell r="P1050">
            <v>10554.0535495</v>
          </cell>
          <cell r="Q1050">
            <v>10554.0535495</v>
          </cell>
          <cell r="R1050">
            <v>10554.0535495</v>
          </cell>
          <cell r="S1050" t="str">
            <v>Glacier Ridge</v>
          </cell>
          <cell r="T1050" t="str">
            <v>Unfunded</v>
          </cell>
          <cell r="U1050">
            <v>61</v>
          </cell>
          <cell r="V1050" t="str">
            <v>Glacier Ridge</v>
          </cell>
          <cell r="W1050" t="str">
            <v>Approved</v>
          </cell>
          <cell r="X1050" t="str">
            <v>Area Structure Plan</v>
          </cell>
          <cell r="Y1050" t="str">
            <v>Glacier Ridge Area Structure Plan</v>
          </cell>
        </row>
        <row r="1051">
          <cell r="B1051">
            <v>3310</v>
          </cell>
          <cell r="C1051" t="str">
            <v>Outside_levy_boundary</v>
          </cell>
          <cell r="D1051">
            <v>0</v>
          </cell>
          <cell r="E1051">
            <v>0</v>
          </cell>
          <cell r="F1051">
            <v>0</v>
          </cell>
          <cell r="G1051">
            <v>0</v>
          </cell>
          <cell r="H1051" t="str">
            <v>Calgary</v>
          </cell>
          <cell r="I1051" t="str">
            <v>City</v>
          </cell>
          <cell r="J1051">
            <v>0</v>
          </cell>
          <cell r="K1051">
            <v>0</v>
          </cell>
          <cell r="L1051">
            <v>0</v>
          </cell>
          <cell r="M1051">
            <v>1039.93142971</v>
          </cell>
          <cell r="N1051">
            <v>2460.1060668700002</v>
          </cell>
          <cell r="O1051">
            <v>3154.16192211</v>
          </cell>
          <cell r="P1051">
            <v>3736.5013728499998</v>
          </cell>
          <cell r="Q1051">
            <v>3736.5013728499998</v>
          </cell>
          <cell r="R1051">
            <v>3736.5013728499998</v>
          </cell>
          <cell r="S1051" t="str">
            <v>Glacier Ridge</v>
          </cell>
          <cell r="T1051" t="str">
            <v>Unfunded</v>
          </cell>
          <cell r="U1051">
            <v>61</v>
          </cell>
          <cell r="V1051" t="str">
            <v>Glacier Ridge</v>
          </cell>
          <cell r="W1051" t="str">
            <v>Approved</v>
          </cell>
          <cell r="X1051" t="str">
            <v>Area Structure Plan</v>
          </cell>
          <cell r="Y1051" t="str">
            <v>Glacier Ridge Area Structure Plan</v>
          </cell>
        </row>
        <row r="1052">
          <cell r="B1052">
            <v>3315</v>
          </cell>
          <cell r="C1052" t="str">
            <v>Outside_levy_boundary</v>
          </cell>
          <cell r="D1052">
            <v>0</v>
          </cell>
          <cell r="E1052">
            <v>0</v>
          </cell>
          <cell r="F1052">
            <v>0</v>
          </cell>
          <cell r="G1052">
            <v>0</v>
          </cell>
          <cell r="H1052" t="str">
            <v>Calgary</v>
          </cell>
          <cell r="I1052" t="str">
            <v>City</v>
          </cell>
          <cell r="J1052">
            <v>0</v>
          </cell>
          <cell r="K1052">
            <v>1666.5624159500001</v>
          </cell>
          <cell r="L1052">
            <v>4343.4613700600003</v>
          </cell>
          <cell r="M1052">
            <v>4343.4613700600003</v>
          </cell>
          <cell r="N1052">
            <v>4343.4613700600003</v>
          </cell>
          <cell r="O1052">
            <v>5241.8689081299999</v>
          </cell>
          <cell r="P1052">
            <v>5511.8523282300002</v>
          </cell>
          <cell r="Q1052">
            <v>5511.8523282300002</v>
          </cell>
          <cell r="R1052">
            <v>5511.8523282300002</v>
          </cell>
          <cell r="S1052" t="str">
            <v>Glacier Ridge</v>
          </cell>
          <cell r="T1052" t="str">
            <v>Unfunded</v>
          </cell>
          <cell r="U1052">
            <v>61</v>
          </cell>
          <cell r="V1052" t="str">
            <v>Glacier Ridge</v>
          </cell>
          <cell r="W1052" t="str">
            <v>Approved</v>
          </cell>
          <cell r="X1052" t="str">
            <v>Area Structure Plan</v>
          </cell>
          <cell r="Y1052" t="str">
            <v>Glacier Ridge Area Structure Plan</v>
          </cell>
        </row>
        <row r="1053">
          <cell r="B1053">
            <v>3316</v>
          </cell>
          <cell r="C1053" t="str">
            <v>Outside_levy_boundary</v>
          </cell>
          <cell r="D1053">
            <v>0</v>
          </cell>
          <cell r="E1053">
            <v>0</v>
          </cell>
          <cell r="F1053">
            <v>0</v>
          </cell>
          <cell r="G1053">
            <v>0</v>
          </cell>
          <cell r="H1053" t="str">
            <v>Calgary</v>
          </cell>
          <cell r="I1053" t="str">
            <v>City</v>
          </cell>
          <cell r="J1053">
            <v>3.9999999979999998</v>
          </cell>
          <cell r="K1053">
            <v>4</v>
          </cell>
          <cell r="L1053">
            <v>4</v>
          </cell>
          <cell r="M1053">
            <v>4</v>
          </cell>
          <cell r="N1053">
            <v>4</v>
          </cell>
          <cell r="O1053">
            <v>4</v>
          </cell>
          <cell r="P1053">
            <v>3315.3431887299998</v>
          </cell>
          <cell r="Q1053">
            <v>3315.3431887299998</v>
          </cell>
          <cell r="R1053">
            <v>3315.3431887299998</v>
          </cell>
          <cell r="S1053" t="str">
            <v>Glacier Ridge</v>
          </cell>
          <cell r="T1053" t="str">
            <v>Unfunded</v>
          </cell>
          <cell r="U1053">
            <v>61</v>
          </cell>
          <cell r="V1053" t="str">
            <v>Glacier Ridge</v>
          </cell>
          <cell r="W1053" t="str">
            <v>Approved</v>
          </cell>
          <cell r="X1053" t="str">
            <v>Area Structure Plan</v>
          </cell>
          <cell r="Y1053" t="str">
            <v>Glacier Ridge Area Structure Plan</v>
          </cell>
        </row>
        <row r="1054">
          <cell r="B1054">
            <v>3353</v>
          </cell>
          <cell r="C1054" t="str">
            <v>Outside_levy_boundary</v>
          </cell>
          <cell r="D1054">
            <v>0</v>
          </cell>
          <cell r="E1054">
            <v>0</v>
          </cell>
          <cell r="F1054">
            <v>0</v>
          </cell>
          <cell r="G1054">
            <v>0</v>
          </cell>
          <cell r="J1054">
            <v>0</v>
          </cell>
          <cell r="K1054">
            <v>0</v>
          </cell>
          <cell r="L1054">
            <v>0</v>
          </cell>
          <cell r="M1054">
            <v>0</v>
          </cell>
          <cell r="N1054">
            <v>0</v>
          </cell>
          <cell r="O1054">
            <v>4634.9408879299999</v>
          </cell>
          <cell r="P1054">
            <v>4634.9408879299999</v>
          </cell>
          <cell r="Q1054">
            <v>4634.9408879299999</v>
          </cell>
          <cell r="R1054">
            <v>4634.9408879299999</v>
          </cell>
          <cell r="S1054" t="str">
            <v>Glacier Ridge</v>
          </cell>
          <cell r="T1054" t="str">
            <v>Unfunded</v>
          </cell>
          <cell r="U1054">
            <v>61</v>
          </cell>
          <cell r="V1054" t="str">
            <v>Glacier Ridge</v>
          </cell>
          <cell r="W1054" t="str">
            <v>Approved</v>
          </cell>
          <cell r="X1054" t="str">
            <v>Area Structure Plan</v>
          </cell>
          <cell r="Y1054" t="str">
            <v>Glacier Ridge Area Structure Plan</v>
          </cell>
        </row>
        <row r="1055">
          <cell r="B1055">
            <v>3354</v>
          </cell>
          <cell r="C1055" t="str">
            <v>Outside_levy_boundary</v>
          </cell>
          <cell r="D1055">
            <v>0</v>
          </cell>
          <cell r="E1055">
            <v>0</v>
          </cell>
          <cell r="F1055">
            <v>0</v>
          </cell>
          <cell r="G1055">
            <v>0</v>
          </cell>
          <cell r="J1055">
            <v>2.0000000010000001</v>
          </cell>
          <cell r="K1055">
            <v>2</v>
          </cell>
          <cell r="L1055">
            <v>2</v>
          </cell>
          <cell r="M1055">
            <v>2</v>
          </cell>
          <cell r="N1055">
            <v>2</v>
          </cell>
          <cell r="O1055">
            <v>3165.4548971700001</v>
          </cell>
          <cell r="P1055">
            <v>4754.7871338499999</v>
          </cell>
          <cell r="Q1055">
            <v>4754.7871338499999</v>
          </cell>
          <cell r="R1055">
            <v>4754.7871338499999</v>
          </cell>
          <cell r="S1055" t="str">
            <v>Glacier Ridge</v>
          </cell>
          <cell r="T1055" t="str">
            <v>Unfunded</v>
          </cell>
          <cell r="U1055">
            <v>61</v>
          </cell>
          <cell r="V1055" t="str">
            <v>Glacier Ridge</v>
          </cell>
          <cell r="W1055" t="str">
            <v>Approved</v>
          </cell>
          <cell r="X1055" t="str">
            <v>Area Structure Plan</v>
          </cell>
          <cell r="Y1055" t="str">
            <v>Glacier Ridge Area Structure Plan</v>
          </cell>
        </row>
        <row r="1056">
          <cell r="B1056">
            <v>2911</v>
          </cell>
          <cell r="C1056" t="str">
            <v>Outside_levy_boundary</v>
          </cell>
          <cell r="D1056">
            <v>0</v>
          </cell>
          <cell r="E1056">
            <v>0</v>
          </cell>
          <cell r="F1056">
            <v>0</v>
          </cell>
          <cell r="G1056">
            <v>0</v>
          </cell>
          <cell r="H1056" t="str">
            <v>Calgary</v>
          </cell>
          <cell r="I1056" t="str">
            <v>City</v>
          </cell>
          <cell r="J1056">
            <v>3</v>
          </cell>
          <cell r="K1056">
            <v>5</v>
          </cell>
          <cell r="L1056">
            <v>5</v>
          </cell>
          <cell r="M1056">
            <v>5</v>
          </cell>
          <cell r="N1056">
            <v>5</v>
          </cell>
          <cell r="O1056">
            <v>5</v>
          </cell>
          <cell r="P1056">
            <v>4191.5449188100001</v>
          </cell>
          <cell r="Q1056">
            <v>4191.5449188100001</v>
          </cell>
          <cell r="R1056">
            <v>4191.5449188100001</v>
          </cell>
          <cell r="U1056">
            <v>61</v>
          </cell>
          <cell r="V1056" t="str">
            <v>Glacier Ridge</v>
          </cell>
          <cell r="W1056" t="str">
            <v>Approved</v>
          </cell>
          <cell r="X1056" t="str">
            <v>Area Structure Plan</v>
          </cell>
          <cell r="Y1056" t="str">
            <v>Glacier Ridge Area Structure Plan</v>
          </cell>
        </row>
        <row r="1057">
          <cell r="B1057">
            <v>2912</v>
          </cell>
          <cell r="C1057" t="str">
            <v>Outside_levy_boundary</v>
          </cell>
          <cell r="D1057">
            <v>0</v>
          </cell>
          <cell r="E1057">
            <v>0</v>
          </cell>
          <cell r="F1057">
            <v>0</v>
          </cell>
          <cell r="G1057">
            <v>0</v>
          </cell>
          <cell r="H1057" t="str">
            <v>Calgary</v>
          </cell>
          <cell r="I1057" t="str">
            <v>City</v>
          </cell>
          <cell r="J1057">
            <v>0</v>
          </cell>
          <cell r="K1057">
            <v>0</v>
          </cell>
          <cell r="L1057">
            <v>0</v>
          </cell>
          <cell r="M1057">
            <v>0</v>
          </cell>
          <cell r="N1057">
            <v>0</v>
          </cell>
          <cell r="O1057">
            <v>0</v>
          </cell>
          <cell r="P1057">
            <v>3867.2987134999998</v>
          </cell>
          <cell r="Q1057">
            <v>3867.2987134999998</v>
          </cell>
          <cell r="R1057">
            <v>3867.2987134999998</v>
          </cell>
          <cell r="U1057">
            <v>61</v>
          </cell>
          <cell r="V1057" t="str">
            <v>Glacier Ridge</v>
          </cell>
          <cell r="W1057" t="str">
            <v>Approved</v>
          </cell>
          <cell r="X1057" t="str">
            <v>Area Structure Plan</v>
          </cell>
          <cell r="Y1057" t="str">
            <v>Glacier Ridge Area Structure Plan</v>
          </cell>
        </row>
        <row r="1058">
          <cell r="B1058">
            <v>2924</v>
          </cell>
          <cell r="C1058" t="str">
            <v>Outside_levy_boundary</v>
          </cell>
          <cell r="D1058">
            <v>0</v>
          </cell>
          <cell r="E1058">
            <v>0</v>
          </cell>
          <cell r="F1058">
            <v>0</v>
          </cell>
          <cell r="G1058">
            <v>0</v>
          </cell>
          <cell r="H1058" t="str">
            <v>Calgary</v>
          </cell>
          <cell r="I1058" t="str">
            <v>City</v>
          </cell>
          <cell r="J1058">
            <v>0</v>
          </cell>
          <cell r="K1058">
            <v>0</v>
          </cell>
          <cell r="L1058">
            <v>146.30000000000001</v>
          </cell>
          <cell r="M1058">
            <v>1268.2556676500001</v>
          </cell>
          <cell r="N1058">
            <v>2267.2756676499998</v>
          </cell>
          <cell r="O1058">
            <v>8503.6697225600001</v>
          </cell>
          <cell r="P1058">
            <v>8503.6697225600001</v>
          </cell>
          <cell r="Q1058">
            <v>8503.6697225600001</v>
          </cell>
          <cell r="R1058">
            <v>8503.6697225600001</v>
          </cell>
          <cell r="U1058">
            <v>61</v>
          </cell>
          <cell r="V1058" t="str">
            <v>Glacier Ridge</v>
          </cell>
          <cell r="W1058" t="str">
            <v>Approved</v>
          </cell>
          <cell r="X1058" t="str">
            <v>Area Structure Plan</v>
          </cell>
          <cell r="Y1058" t="str">
            <v>Glacier Ridge Area Structure Plan</v>
          </cell>
        </row>
        <row r="1059">
          <cell r="B1059">
            <v>2925</v>
          </cell>
          <cell r="C1059" t="str">
            <v>Outside_levy_boundary</v>
          </cell>
          <cell r="D1059">
            <v>0</v>
          </cell>
          <cell r="E1059">
            <v>0</v>
          </cell>
          <cell r="F1059">
            <v>0</v>
          </cell>
          <cell r="G1059">
            <v>0</v>
          </cell>
          <cell r="H1059" t="str">
            <v>Calgary</v>
          </cell>
          <cell r="I1059" t="str">
            <v>City</v>
          </cell>
          <cell r="J1059">
            <v>2.9999999979999998</v>
          </cell>
          <cell r="K1059">
            <v>2</v>
          </cell>
          <cell r="L1059">
            <v>774.33619392399999</v>
          </cell>
          <cell r="M1059">
            <v>774.33619392399999</v>
          </cell>
          <cell r="N1059">
            <v>774.33619392399999</v>
          </cell>
          <cell r="O1059">
            <v>1607.66644006</v>
          </cell>
          <cell r="P1059">
            <v>1607.66644006</v>
          </cell>
          <cell r="Q1059">
            <v>1607.66644006</v>
          </cell>
          <cell r="R1059">
            <v>1607.66644006</v>
          </cell>
          <cell r="U1059">
            <v>61</v>
          </cell>
          <cell r="V1059" t="str">
            <v>Glacier Ridge</v>
          </cell>
          <cell r="W1059" t="str">
            <v>Approved</v>
          </cell>
          <cell r="X1059" t="str">
            <v>Area Structure Plan</v>
          </cell>
          <cell r="Y1059" t="str">
            <v>Glacier Ridge Area Structure Plan</v>
          </cell>
        </row>
        <row r="1060">
          <cell r="B1060">
            <v>2926</v>
          </cell>
          <cell r="C1060" t="str">
            <v>Outside_levy_boundary</v>
          </cell>
          <cell r="D1060">
            <v>0</v>
          </cell>
          <cell r="E1060">
            <v>0</v>
          </cell>
          <cell r="F1060">
            <v>0</v>
          </cell>
          <cell r="G1060">
            <v>0</v>
          </cell>
          <cell r="H1060" t="str">
            <v>Calgary</v>
          </cell>
          <cell r="I1060" t="str">
            <v>City</v>
          </cell>
          <cell r="J1060">
            <v>0</v>
          </cell>
          <cell r="K1060">
            <v>0</v>
          </cell>
          <cell r="L1060">
            <v>0</v>
          </cell>
          <cell r="M1060">
            <v>0</v>
          </cell>
          <cell r="N1060">
            <v>0</v>
          </cell>
          <cell r="O1060">
            <v>4476.2651367899998</v>
          </cell>
          <cell r="P1060">
            <v>4476.2651367899998</v>
          </cell>
          <cell r="Q1060">
            <v>4476.2651367899998</v>
          </cell>
          <cell r="R1060">
            <v>4476.2651367899998</v>
          </cell>
          <cell r="U1060">
            <v>61</v>
          </cell>
          <cell r="V1060" t="str">
            <v>Glacier Ridge</v>
          </cell>
          <cell r="W1060" t="str">
            <v>Approved</v>
          </cell>
          <cell r="X1060" t="str">
            <v>Area Structure Plan</v>
          </cell>
          <cell r="Y1060" t="str">
            <v>Glacier Ridge Area Structure Plan</v>
          </cell>
        </row>
        <row r="1061">
          <cell r="B1061">
            <v>2936</v>
          </cell>
          <cell r="C1061" t="str">
            <v>Outside_levy_boundary</v>
          </cell>
          <cell r="D1061">
            <v>0</v>
          </cell>
          <cell r="E1061">
            <v>0</v>
          </cell>
          <cell r="F1061">
            <v>0</v>
          </cell>
          <cell r="G1061">
            <v>0</v>
          </cell>
          <cell r="J1061">
            <v>0</v>
          </cell>
          <cell r="K1061">
            <v>0</v>
          </cell>
          <cell r="L1061">
            <v>0</v>
          </cell>
          <cell r="M1061">
            <v>0</v>
          </cell>
          <cell r="N1061">
            <v>0</v>
          </cell>
          <cell r="O1061">
            <v>3746.4447632500001</v>
          </cell>
          <cell r="P1061">
            <v>3746.4447632500001</v>
          </cell>
          <cell r="Q1061">
            <v>3746.4447632500001</v>
          </cell>
          <cell r="R1061">
            <v>3746.4447632500001</v>
          </cell>
          <cell r="U1061">
            <v>61</v>
          </cell>
          <cell r="V1061" t="str">
            <v>Glacier Ridge</v>
          </cell>
          <cell r="W1061" t="str">
            <v>Approved</v>
          </cell>
          <cell r="X1061" t="str">
            <v>Area Structure Plan</v>
          </cell>
          <cell r="Y1061" t="str">
            <v>Glacier Ridge Area Structure Plan</v>
          </cell>
        </row>
        <row r="1062">
          <cell r="B1062">
            <v>2937</v>
          </cell>
          <cell r="C1062" t="str">
            <v>Outside_levy_boundary</v>
          </cell>
          <cell r="D1062">
            <v>0</v>
          </cell>
          <cell r="E1062">
            <v>0</v>
          </cell>
          <cell r="F1062">
            <v>0</v>
          </cell>
          <cell r="G1062">
            <v>0</v>
          </cell>
          <cell r="J1062">
            <v>2.9999999960000001</v>
          </cell>
          <cell r="K1062">
            <v>996.22740917800002</v>
          </cell>
          <cell r="L1062">
            <v>2317.57798865</v>
          </cell>
          <cell r="M1062">
            <v>2317.57798865</v>
          </cell>
          <cell r="N1062">
            <v>5699.4169055100001</v>
          </cell>
          <cell r="O1062">
            <v>7320.1451872199996</v>
          </cell>
          <cell r="P1062">
            <v>7320.1451872199996</v>
          </cell>
          <cell r="Q1062">
            <v>7320.1451872199996</v>
          </cell>
          <cell r="R1062">
            <v>7320.1451872199996</v>
          </cell>
          <cell r="U1062">
            <v>61</v>
          </cell>
          <cell r="V1062" t="str">
            <v>Glacier Ridge</v>
          </cell>
          <cell r="W1062" t="str">
            <v>Approved</v>
          </cell>
          <cell r="X1062" t="str">
            <v>Area Structure Plan</v>
          </cell>
          <cell r="Y1062" t="str">
            <v>Glacier Ridge Area Structure Plan</v>
          </cell>
        </row>
        <row r="1063">
          <cell r="B1063">
            <v>2938</v>
          </cell>
          <cell r="C1063" t="str">
            <v>Outside_levy_boundary</v>
          </cell>
          <cell r="D1063">
            <v>0</v>
          </cell>
          <cell r="E1063">
            <v>0</v>
          </cell>
          <cell r="F1063">
            <v>0</v>
          </cell>
          <cell r="G1063">
            <v>0</v>
          </cell>
          <cell r="J1063">
            <v>0</v>
          </cell>
          <cell r="K1063">
            <v>0</v>
          </cell>
          <cell r="L1063">
            <v>0</v>
          </cell>
          <cell r="M1063">
            <v>0</v>
          </cell>
          <cell r="N1063">
            <v>0</v>
          </cell>
          <cell r="O1063">
            <v>0</v>
          </cell>
          <cell r="P1063">
            <v>3547.0505343200002</v>
          </cell>
          <cell r="Q1063">
            <v>3547.0505343200002</v>
          </cell>
          <cell r="R1063">
            <v>3547.0505343200002</v>
          </cell>
          <cell r="U1063">
            <v>61</v>
          </cell>
          <cell r="V1063" t="str">
            <v>Glacier Ridge</v>
          </cell>
          <cell r="W1063" t="str">
            <v>Approved</v>
          </cell>
          <cell r="X1063" t="str">
            <v>Area Structure Plan</v>
          </cell>
          <cell r="Y1063" t="str">
            <v>Glacier Ridge Area Structure Plan</v>
          </cell>
        </row>
        <row r="1064">
          <cell r="B1064">
            <v>2939</v>
          </cell>
          <cell r="C1064" t="str">
            <v>Outside_levy_boundary</v>
          </cell>
          <cell r="D1064">
            <v>0</v>
          </cell>
          <cell r="E1064">
            <v>0</v>
          </cell>
          <cell r="F1064">
            <v>0</v>
          </cell>
          <cell r="G1064">
            <v>0</v>
          </cell>
          <cell r="J1064">
            <v>2.9999999960000001</v>
          </cell>
          <cell r="K1064">
            <v>0</v>
          </cell>
          <cell r="L1064">
            <v>0</v>
          </cell>
          <cell r="M1064">
            <v>0</v>
          </cell>
          <cell r="N1064">
            <v>0</v>
          </cell>
          <cell r="O1064">
            <v>0</v>
          </cell>
          <cell r="P1064">
            <v>2896.4733584999999</v>
          </cell>
          <cell r="Q1064">
            <v>2896.4733584999999</v>
          </cell>
          <cell r="R1064">
            <v>2896.4733584999999</v>
          </cell>
          <cell r="U1064">
            <v>61</v>
          </cell>
          <cell r="V1064" t="str">
            <v>Glacier Ridge</v>
          </cell>
          <cell r="W1064" t="str">
            <v>Approved</v>
          </cell>
          <cell r="X1064" t="str">
            <v>Area Structure Plan</v>
          </cell>
          <cell r="Y1064" t="str">
            <v>Glacier Ridge Area Structure Plan</v>
          </cell>
        </row>
        <row r="1065">
          <cell r="B1065">
            <v>2006</v>
          </cell>
          <cell r="C1065" t="str">
            <v>Outside_levy_boundary</v>
          </cell>
          <cell r="D1065">
            <v>0</v>
          </cell>
          <cell r="E1065">
            <v>0</v>
          </cell>
          <cell r="F1065">
            <v>0</v>
          </cell>
          <cell r="G1065">
            <v>0</v>
          </cell>
          <cell r="H1065" t="str">
            <v>Calgary</v>
          </cell>
          <cell r="I1065" t="str">
            <v>City</v>
          </cell>
          <cell r="J1065">
            <v>0</v>
          </cell>
          <cell r="K1065">
            <v>0</v>
          </cell>
          <cell r="L1065">
            <v>0</v>
          </cell>
          <cell r="M1065">
            <v>0</v>
          </cell>
          <cell r="N1065">
            <v>0</v>
          </cell>
          <cell r="O1065">
            <v>0</v>
          </cell>
          <cell r="P1065">
            <v>0</v>
          </cell>
          <cell r="Q1065">
            <v>0</v>
          </cell>
          <cell r="R1065">
            <v>0</v>
          </cell>
          <cell r="U1065">
            <v>0</v>
          </cell>
          <cell r="X1065" t="str">
            <v>Buildout</v>
          </cell>
        </row>
        <row r="1066">
          <cell r="B1066">
            <v>2007</v>
          </cell>
          <cell r="C1066" t="str">
            <v>Outside_levy_boundary</v>
          </cell>
          <cell r="D1066">
            <v>0</v>
          </cell>
          <cell r="E1066">
            <v>0</v>
          </cell>
          <cell r="F1066">
            <v>0</v>
          </cell>
          <cell r="G1066">
            <v>0</v>
          </cell>
          <cell r="H1066" t="str">
            <v>Calgary</v>
          </cell>
          <cell r="I1066" t="str">
            <v>City</v>
          </cell>
          <cell r="J1066">
            <v>0</v>
          </cell>
          <cell r="K1066">
            <v>0</v>
          </cell>
          <cell r="L1066">
            <v>0</v>
          </cell>
          <cell r="M1066">
            <v>0</v>
          </cell>
          <cell r="N1066">
            <v>0</v>
          </cell>
          <cell r="O1066">
            <v>0</v>
          </cell>
          <cell r="P1066">
            <v>0</v>
          </cell>
          <cell r="Q1066">
            <v>0</v>
          </cell>
          <cell r="R1066">
            <v>0</v>
          </cell>
          <cell r="U1066">
            <v>0</v>
          </cell>
          <cell r="X1066" t="str">
            <v>Buildout</v>
          </cell>
        </row>
        <row r="1067">
          <cell r="B1067">
            <v>2008</v>
          </cell>
          <cell r="C1067" t="str">
            <v>Outside_levy_boundary</v>
          </cell>
          <cell r="D1067">
            <v>0</v>
          </cell>
          <cell r="E1067">
            <v>0</v>
          </cell>
          <cell r="F1067">
            <v>0</v>
          </cell>
          <cell r="G1067">
            <v>0</v>
          </cell>
          <cell r="H1067" t="str">
            <v>Calgary</v>
          </cell>
          <cell r="I1067" t="str">
            <v>City</v>
          </cell>
          <cell r="J1067">
            <v>0</v>
          </cell>
          <cell r="K1067">
            <v>0</v>
          </cell>
          <cell r="L1067">
            <v>0</v>
          </cell>
          <cell r="M1067">
            <v>0</v>
          </cell>
          <cell r="N1067">
            <v>0</v>
          </cell>
          <cell r="O1067">
            <v>0</v>
          </cell>
          <cell r="P1067">
            <v>0</v>
          </cell>
          <cell r="Q1067">
            <v>0</v>
          </cell>
          <cell r="R1067">
            <v>0</v>
          </cell>
          <cell r="U1067">
            <v>0</v>
          </cell>
          <cell r="X1067" t="str">
            <v>Buildout</v>
          </cell>
        </row>
        <row r="1068">
          <cell r="B1068">
            <v>2009</v>
          </cell>
          <cell r="C1068" t="str">
            <v>Outside_levy_boundary</v>
          </cell>
          <cell r="D1068">
            <v>0</v>
          </cell>
          <cell r="E1068">
            <v>0</v>
          </cell>
          <cell r="F1068">
            <v>0</v>
          </cell>
          <cell r="G1068">
            <v>0</v>
          </cell>
          <cell r="H1068" t="str">
            <v>Calgary</v>
          </cell>
          <cell r="I1068" t="str">
            <v>City</v>
          </cell>
          <cell r="J1068">
            <v>0</v>
          </cell>
          <cell r="K1068">
            <v>0</v>
          </cell>
          <cell r="L1068">
            <v>0</v>
          </cell>
          <cell r="M1068">
            <v>0</v>
          </cell>
          <cell r="N1068">
            <v>0</v>
          </cell>
          <cell r="O1068">
            <v>0</v>
          </cell>
          <cell r="P1068">
            <v>0</v>
          </cell>
          <cell r="Q1068">
            <v>0</v>
          </cell>
          <cell r="R1068">
            <v>0</v>
          </cell>
          <cell r="U1068">
            <v>0</v>
          </cell>
          <cell r="X1068" t="str">
            <v>Buildout</v>
          </cell>
        </row>
        <row r="1069">
          <cell r="B1069">
            <v>2010</v>
          </cell>
          <cell r="C1069" t="str">
            <v>Outside_levy_boundary</v>
          </cell>
          <cell r="D1069">
            <v>0</v>
          </cell>
          <cell r="E1069">
            <v>0</v>
          </cell>
          <cell r="F1069">
            <v>0</v>
          </cell>
          <cell r="G1069">
            <v>0</v>
          </cell>
          <cell r="H1069" t="str">
            <v>Calgary</v>
          </cell>
          <cell r="I1069" t="str">
            <v>City</v>
          </cell>
          <cell r="J1069">
            <v>0</v>
          </cell>
          <cell r="K1069">
            <v>0</v>
          </cell>
          <cell r="L1069">
            <v>0</v>
          </cell>
          <cell r="M1069">
            <v>0</v>
          </cell>
          <cell r="N1069">
            <v>0</v>
          </cell>
          <cell r="O1069">
            <v>0</v>
          </cell>
          <cell r="P1069">
            <v>0</v>
          </cell>
          <cell r="Q1069">
            <v>0</v>
          </cell>
          <cell r="R1069">
            <v>0</v>
          </cell>
          <cell r="U1069">
            <v>0</v>
          </cell>
          <cell r="X1069" t="str">
            <v>Buildout</v>
          </cell>
        </row>
        <row r="1070">
          <cell r="B1070">
            <v>2011</v>
          </cell>
          <cell r="C1070" t="str">
            <v>Outside_levy_boundary</v>
          </cell>
          <cell r="D1070">
            <v>0</v>
          </cell>
          <cell r="E1070">
            <v>0</v>
          </cell>
          <cell r="F1070">
            <v>0</v>
          </cell>
          <cell r="G1070">
            <v>0</v>
          </cell>
          <cell r="H1070" t="str">
            <v>Calgary</v>
          </cell>
          <cell r="I1070" t="str">
            <v>City</v>
          </cell>
          <cell r="J1070">
            <v>0</v>
          </cell>
          <cell r="K1070">
            <v>0</v>
          </cell>
          <cell r="L1070">
            <v>0</v>
          </cell>
          <cell r="M1070">
            <v>0</v>
          </cell>
          <cell r="N1070">
            <v>0</v>
          </cell>
          <cell r="O1070">
            <v>0</v>
          </cell>
          <cell r="P1070">
            <v>0</v>
          </cell>
          <cell r="Q1070">
            <v>0</v>
          </cell>
          <cell r="R1070">
            <v>0</v>
          </cell>
          <cell r="U1070">
            <v>0</v>
          </cell>
          <cell r="X1070" t="str">
            <v>Buildout</v>
          </cell>
        </row>
        <row r="1071">
          <cell r="B1071">
            <v>2012</v>
          </cell>
          <cell r="C1071" t="str">
            <v>Outside_levy_boundary</v>
          </cell>
          <cell r="D1071">
            <v>0</v>
          </cell>
          <cell r="E1071">
            <v>0</v>
          </cell>
          <cell r="F1071">
            <v>0</v>
          </cell>
          <cell r="G1071">
            <v>0</v>
          </cell>
          <cell r="H1071" t="str">
            <v>Calgary</v>
          </cell>
          <cell r="I1071" t="str">
            <v>City</v>
          </cell>
          <cell r="J1071">
            <v>0</v>
          </cell>
          <cell r="K1071">
            <v>1.2384779831499999E-41</v>
          </cell>
          <cell r="L1071">
            <v>2.3275248637699998E-41</v>
          </cell>
          <cell r="M1071">
            <v>3.64028302936E-41</v>
          </cell>
          <cell r="N1071">
            <v>5.2874031132900004E-41</v>
          </cell>
          <cell r="O1071">
            <v>2.3583338269800001E-33</v>
          </cell>
          <cell r="P1071">
            <v>3.3448875733599998E-19</v>
          </cell>
          <cell r="Q1071">
            <v>4.2721640997400001E-9</v>
          </cell>
          <cell r="R1071">
            <v>1.2246590643499999</v>
          </cell>
          <cell r="U1071">
            <v>0</v>
          </cell>
          <cell r="X1071" t="str">
            <v>Buildout</v>
          </cell>
        </row>
        <row r="1072">
          <cell r="B1072">
            <v>2013</v>
          </cell>
          <cell r="C1072" t="str">
            <v>Outside_levy_boundary</v>
          </cell>
          <cell r="D1072">
            <v>0</v>
          </cell>
          <cell r="E1072">
            <v>0</v>
          </cell>
          <cell r="F1072">
            <v>0</v>
          </cell>
          <cell r="G1072">
            <v>0</v>
          </cell>
          <cell r="H1072" t="str">
            <v>Calgary</v>
          </cell>
          <cell r="I1072" t="str">
            <v>City</v>
          </cell>
          <cell r="J1072">
            <v>0</v>
          </cell>
          <cell r="K1072">
            <v>0</v>
          </cell>
          <cell r="L1072">
            <v>0</v>
          </cell>
          <cell r="M1072">
            <v>0</v>
          </cell>
          <cell r="N1072">
            <v>0</v>
          </cell>
          <cell r="O1072">
            <v>0</v>
          </cell>
          <cell r="P1072">
            <v>0</v>
          </cell>
          <cell r="Q1072">
            <v>0</v>
          </cell>
          <cell r="R1072">
            <v>0</v>
          </cell>
          <cell r="U1072">
            <v>0</v>
          </cell>
          <cell r="X1072" t="str">
            <v>Buildout</v>
          </cell>
        </row>
        <row r="1073">
          <cell r="B1073">
            <v>2014</v>
          </cell>
          <cell r="C1073" t="str">
            <v>Outside_levy_boundary</v>
          </cell>
          <cell r="D1073">
            <v>0</v>
          </cell>
          <cell r="E1073">
            <v>0</v>
          </cell>
          <cell r="F1073">
            <v>0</v>
          </cell>
          <cell r="G1073">
            <v>0</v>
          </cell>
          <cell r="H1073" t="str">
            <v>Calgary</v>
          </cell>
          <cell r="I1073" t="str">
            <v>City</v>
          </cell>
          <cell r="J1073">
            <v>0</v>
          </cell>
          <cell r="K1073">
            <v>0</v>
          </cell>
          <cell r="L1073">
            <v>0</v>
          </cell>
          <cell r="M1073">
            <v>0</v>
          </cell>
          <cell r="N1073">
            <v>0</v>
          </cell>
          <cell r="O1073">
            <v>0</v>
          </cell>
          <cell r="P1073">
            <v>0</v>
          </cell>
          <cell r="Q1073">
            <v>0</v>
          </cell>
          <cell r="R1073">
            <v>0</v>
          </cell>
          <cell r="U1073">
            <v>0</v>
          </cell>
          <cell r="X1073" t="str">
            <v>Buildout</v>
          </cell>
        </row>
        <row r="1074">
          <cell r="B1074">
            <v>2015</v>
          </cell>
          <cell r="C1074" t="str">
            <v>Outside_levy_boundary</v>
          </cell>
          <cell r="D1074">
            <v>0</v>
          </cell>
          <cell r="E1074">
            <v>0</v>
          </cell>
          <cell r="F1074">
            <v>0</v>
          </cell>
          <cell r="G1074">
            <v>0</v>
          </cell>
          <cell r="H1074" t="str">
            <v>Calgary</v>
          </cell>
          <cell r="I1074" t="str">
            <v>City</v>
          </cell>
          <cell r="J1074">
            <v>0</v>
          </cell>
          <cell r="K1074">
            <v>1.85771697472E-41</v>
          </cell>
          <cell r="L1074">
            <v>3.49128729566E-41</v>
          </cell>
          <cell r="M1074">
            <v>5.4604245440400002E-41</v>
          </cell>
          <cell r="N1074">
            <v>7.9311046699299995E-41</v>
          </cell>
          <cell r="O1074">
            <v>3.5375007404799997E-33</v>
          </cell>
          <cell r="P1074">
            <v>5.0173313600399998E-19</v>
          </cell>
          <cell r="Q1074">
            <v>6.4082461496100001E-9</v>
          </cell>
          <cell r="R1074">
            <v>1.8369885965299999</v>
          </cell>
          <cell r="U1074">
            <v>0</v>
          </cell>
          <cell r="X1074" t="str">
            <v>Buildout</v>
          </cell>
        </row>
        <row r="1075">
          <cell r="B1075">
            <v>2016</v>
          </cell>
          <cell r="C1075" t="str">
            <v>Outside_levy_boundary</v>
          </cell>
          <cell r="D1075">
            <v>0</v>
          </cell>
          <cell r="E1075">
            <v>0</v>
          </cell>
          <cell r="F1075">
            <v>0</v>
          </cell>
          <cell r="G1075">
            <v>0</v>
          </cell>
          <cell r="H1075" t="str">
            <v>Calgary</v>
          </cell>
          <cell r="I1075" t="str">
            <v>City</v>
          </cell>
          <cell r="J1075">
            <v>0</v>
          </cell>
          <cell r="K1075">
            <v>0</v>
          </cell>
          <cell r="L1075">
            <v>0</v>
          </cell>
          <cell r="M1075">
            <v>0</v>
          </cell>
          <cell r="N1075">
            <v>0</v>
          </cell>
          <cell r="O1075">
            <v>0</v>
          </cell>
          <cell r="P1075">
            <v>0</v>
          </cell>
          <cell r="Q1075">
            <v>0</v>
          </cell>
          <cell r="R1075">
            <v>0</v>
          </cell>
          <cell r="U1075">
            <v>0</v>
          </cell>
          <cell r="X1075" t="str">
            <v>Buildout</v>
          </cell>
        </row>
        <row r="1076">
          <cell r="B1076">
            <v>2032</v>
          </cell>
          <cell r="C1076" t="str">
            <v>Outside_levy_boundary</v>
          </cell>
          <cell r="D1076">
            <v>0</v>
          </cell>
          <cell r="E1076">
            <v>0</v>
          </cell>
          <cell r="F1076">
            <v>0</v>
          </cell>
          <cell r="G1076">
            <v>0</v>
          </cell>
          <cell r="H1076" t="str">
            <v>Calgary</v>
          </cell>
          <cell r="I1076" t="str">
            <v>City</v>
          </cell>
          <cell r="J1076">
            <v>0</v>
          </cell>
          <cell r="K1076">
            <v>6.1923899157499995E-42</v>
          </cell>
          <cell r="L1076">
            <v>1.1637624318899999E-41</v>
          </cell>
          <cell r="M1076">
            <v>1.82014151468E-41</v>
          </cell>
          <cell r="N1076">
            <v>2.6437015566400002E-41</v>
          </cell>
          <cell r="O1076">
            <v>1.1791669134900001E-33</v>
          </cell>
          <cell r="P1076">
            <v>1.6724437866799999E-19</v>
          </cell>
          <cell r="Q1076">
            <v>2.13608204987E-9</v>
          </cell>
          <cell r="R1076">
            <v>0.61232953217599995</v>
          </cell>
          <cell r="U1076">
            <v>0</v>
          </cell>
          <cell r="X1076" t="str">
            <v>Buildout</v>
          </cell>
        </row>
        <row r="1077">
          <cell r="B1077">
            <v>2035</v>
          </cell>
          <cell r="C1077" t="str">
            <v>Outside_levy_boundary</v>
          </cell>
          <cell r="D1077">
            <v>0</v>
          </cell>
          <cell r="E1077">
            <v>0</v>
          </cell>
          <cell r="F1077">
            <v>0</v>
          </cell>
          <cell r="G1077">
            <v>0</v>
          </cell>
          <cell r="H1077" t="str">
            <v>Calgary</v>
          </cell>
          <cell r="I1077" t="str">
            <v>City</v>
          </cell>
          <cell r="J1077">
            <v>4</v>
          </cell>
          <cell r="K1077">
            <v>8.0501068904699995E-41</v>
          </cell>
          <cell r="L1077">
            <v>1.5128911614500001E-40</v>
          </cell>
          <cell r="M1077">
            <v>2.3661839690899999E-40</v>
          </cell>
          <cell r="N1077">
            <v>3.43681202364E-40</v>
          </cell>
          <cell r="O1077">
            <v>1.5329169875399999E-32</v>
          </cell>
          <cell r="P1077">
            <v>2.1741769226799998E-18</v>
          </cell>
          <cell r="Q1077">
            <v>2.7769066648299999E-8</v>
          </cell>
          <cell r="R1077">
            <v>7.96028391829</v>
          </cell>
          <cell r="U1077">
            <v>0</v>
          </cell>
          <cell r="X1077" t="str">
            <v>Buildout</v>
          </cell>
        </row>
        <row r="1078">
          <cell r="B1078">
            <v>2036</v>
          </cell>
          <cell r="C1078" t="str">
            <v>Outside_levy_boundary</v>
          </cell>
          <cell r="D1078">
            <v>0</v>
          </cell>
          <cell r="E1078">
            <v>0</v>
          </cell>
          <cell r="F1078">
            <v>0</v>
          </cell>
          <cell r="G1078">
            <v>0</v>
          </cell>
          <cell r="H1078" t="str">
            <v>Calgary</v>
          </cell>
          <cell r="I1078" t="str">
            <v>City</v>
          </cell>
          <cell r="J1078">
            <v>0</v>
          </cell>
          <cell r="K1078">
            <v>0</v>
          </cell>
          <cell r="L1078">
            <v>0</v>
          </cell>
          <cell r="M1078">
            <v>0</v>
          </cell>
          <cell r="N1078">
            <v>0</v>
          </cell>
          <cell r="O1078">
            <v>0</v>
          </cell>
          <cell r="P1078">
            <v>0</v>
          </cell>
          <cell r="Q1078">
            <v>0</v>
          </cell>
          <cell r="R1078">
            <v>0</v>
          </cell>
          <cell r="U1078">
            <v>0</v>
          </cell>
          <cell r="X1078" t="str">
            <v>Buildout</v>
          </cell>
        </row>
        <row r="1079">
          <cell r="B1079">
            <v>2040</v>
          </cell>
          <cell r="C1079" t="str">
            <v>Outside_levy_boundary</v>
          </cell>
          <cell r="D1079">
            <v>0</v>
          </cell>
          <cell r="E1079">
            <v>0</v>
          </cell>
          <cell r="F1079">
            <v>0</v>
          </cell>
          <cell r="G1079">
            <v>0</v>
          </cell>
          <cell r="H1079" t="str">
            <v>Calgary</v>
          </cell>
          <cell r="I1079" t="str">
            <v>City</v>
          </cell>
          <cell r="J1079">
            <v>0</v>
          </cell>
          <cell r="K1079">
            <v>0</v>
          </cell>
          <cell r="L1079">
            <v>0</v>
          </cell>
          <cell r="M1079">
            <v>0</v>
          </cell>
          <cell r="N1079">
            <v>0</v>
          </cell>
          <cell r="O1079">
            <v>0</v>
          </cell>
          <cell r="P1079">
            <v>0</v>
          </cell>
          <cell r="Q1079">
            <v>0</v>
          </cell>
          <cell r="R1079">
            <v>0</v>
          </cell>
          <cell r="U1079">
            <v>0</v>
          </cell>
          <cell r="X1079" t="str">
            <v>Buildout</v>
          </cell>
        </row>
        <row r="1080">
          <cell r="B1080">
            <v>2041</v>
          </cell>
          <cell r="C1080" t="str">
            <v>Outside_levy_boundary</v>
          </cell>
          <cell r="D1080">
            <v>0</v>
          </cell>
          <cell r="E1080">
            <v>0</v>
          </cell>
          <cell r="F1080">
            <v>0</v>
          </cell>
          <cell r="G1080">
            <v>0</v>
          </cell>
          <cell r="H1080" t="str">
            <v>Calgary</v>
          </cell>
          <cell r="I1080" t="str">
            <v>City</v>
          </cell>
          <cell r="J1080">
            <v>0</v>
          </cell>
          <cell r="K1080">
            <v>0</v>
          </cell>
          <cell r="L1080">
            <v>0</v>
          </cell>
          <cell r="M1080">
            <v>0</v>
          </cell>
          <cell r="N1080">
            <v>0</v>
          </cell>
          <cell r="O1080">
            <v>0</v>
          </cell>
          <cell r="P1080">
            <v>0</v>
          </cell>
          <cell r="Q1080">
            <v>0</v>
          </cell>
          <cell r="R1080">
            <v>0</v>
          </cell>
          <cell r="U1080">
            <v>0</v>
          </cell>
          <cell r="X1080" t="str">
            <v>Buildout</v>
          </cell>
        </row>
        <row r="1081">
          <cell r="B1081">
            <v>2042</v>
          </cell>
          <cell r="C1081" t="str">
            <v>Outside_levy_boundary</v>
          </cell>
          <cell r="D1081">
            <v>0</v>
          </cell>
          <cell r="E1081">
            <v>0</v>
          </cell>
          <cell r="F1081">
            <v>0</v>
          </cell>
          <cell r="G1081">
            <v>0</v>
          </cell>
          <cell r="H1081" t="str">
            <v>Calgary</v>
          </cell>
          <cell r="I1081" t="str">
            <v>City</v>
          </cell>
          <cell r="J1081">
            <v>0</v>
          </cell>
          <cell r="K1081">
            <v>3.5915861511300002E-40</v>
          </cell>
          <cell r="L1081">
            <v>6.7498221049399999E-40</v>
          </cell>
          <cell r="M1081">
            <v>1.0556820785200001E-39</v>
          </cell>
          <cell r="N1081">
            <v>1.5333469028500001E-39</v>
          </cell>
          <cell r="O1081">
            <v>6.8391680982500002E-32</v>
          </cell>
          <cell r="P1081">
            <v>9.7001739627499994E-18</v>
          </cell>
          <cell r="Q1081">
            <v>1.23892758892E-7</v>
          </cell>
          <cell r="R1081">
            <v>35.515112866199999</v>
          </cell>
          <cell r="U1081">
            <v>0</v>
          </cell>
          <cell r="X1081" t="str">
            <v>Buildout</v>
          </cell>
        </row>
        <row r="1082">
          <cell r="B1082">
            <v>2103</v>
          </cell>
          <cell r="C1082" t="str">
            <v>Outside_levy_boundary</v>
          </cell>
          <cell r="D1082">
            <v>0</v>
          </cell>
          <cell r="E1082">
            <v>0</v>
          </cell>
          <cell r="F1082">
            <v>0</v>
          </cell>
          <cell r="G1082">
            <v>0</v>
          </cell>
          <cell r="H1082" t="str">
            <v>Calgary</v>
          </cell>
          <cell r="I1082" t="str">
            <v>City</v>
          </cell>
          <cell r="J1082">
            <v>5.9999999900000001</v>
          </cell>
          <cell r="K1082">
            <v>6</v>
          </cell>
          <cell r="L1082">
            <v>6</v>
          </cell>
          <cell r="M1082">
            <v>6</v>
          </cell>
          <cell r="N1082">
            <v>6</v>
          </cell>
          <cell r="O1082">
            <v>6</v>
          </cell>
          <cell r="P1082">
            <v>6</v>
          </cell>
          <cell r="Q1082">
            <v>6</v>
          </cell>
          <cell r="R1082">
            <v>6</v>
          </cell>
          <cell r="U1082">
            <v>0</v>
          </cell>
          <cell r="X1082" t="str">
            <v>Unplanned</v>
          </cell>
        </row>
        <row r="1083">
          <cell r="B1083">
            <v>2104</v>
          </cell>
          <cell r="C1083" t="str">
            <v>Outside_levy_boundary</v>
          </cell>
          <cell r="D1083">
            <v>0</v>
          </cell>
          <cell r="E1083">
            <v>0</v>
          </cell>
          <cell r="F1083">
            <v>0</v>
          </cell>
          <cell r="G1083">
            <v>0</v>
          </cell>
          <cell r="H1083" t="str">
            <v>Calgary</v>
          </cell>
          <cell r="I1083" t="str">
            <v>City</v>
          </cell>
          <cell r="J1083">
            <v>17.000000006</v>
          </cell>
          <cell r="K1083">
            <v>7</v>
          </cell>
          <cell r="L1083">
            <v>7</v>
          </cell>
          <cell r="M1083">
            <v>7</v>
          </cell>
          <cell r="N1083">
            <v>7</v>
          </cell>
          <cell r="O1083">
            <v>7</v>
          </cell>
          <cell r="P1083">
            <v>7</v>
          </cell>
          <cell r="Q1083">
            <v>7</v>
          </cell>
          <cell r="R1083">
            <v>7</v>
          </cell>
          <cell r="U1083">
            <v>0</v>
          </cell>
          <cell r="X1083" t="str">
            <v>Unplanned</v>
          </cell>
        </row>
        <row r="1084">
          <cell r="B1084">
            <v>2120</v>
          </cell>
          <cell r="C1084">
            <v>0</v>
          </cell>
          <cell r="D1084">
            <v>0</v>
          </cell>
          <cell r="E1084">
            <v>0</v>
          </cell>
          <cell r="F1084">
            <v>0</v>
          </cell>
          <cell r="G1084">
            <v>0</v>
          </cell>
          <cell r="H1084" t="str">
            <v>Calgary</v>
          </cell>
          <cell r="I1084" t="str">
            <v>City</v>
          </cell>
          <cell r="J1084">
            <v>2173.0000000300001</v>
          </cell>
          <cell r="K1084">
            <v>2339.7936339299999</v>
          </cell>
          <cell r="L1084">
            <v>2353.6620572000002</v>
          </cell>
          <cell r="M1084">
            <v>2354.4038833200002</v>
          </cell>
          <cell r="N1084">
            <v>2340.2819553999998</v>
          </cell>
          <cell r="O1084">
            <v>2254.2424728300002</v>
          </cell>
          <cell r="P1084">
            <v>2091.5835341400002</v>
          </cell>
          <cell r="Q1084">
            <v>1927.61444727</v>
          </cell>
          <cell r="R1084">
            <v>1837.22584594</v>
          </cell>
          <cell r="U1084">
            <v>0</v>
          </cell>
          <cell r="X1084" t="str">
            <v>Buildout</v>
          </cell>
        </row>
        <row r="1085">
          <cell r="B1085">
            <v>2121</v>
          </cell>
          <cell r="C1085">
            <v>0</v>
          </cell>
          <cell r="D1085">
            <v>0</v>
          </cell>
          <cell r="E1085">
            <v>0</v>
          </cell>
          <cell r="F1085">
            <v>0</v>
          </cell>
          <cell r="G1085">
            <v>0</v>
          </cell>
          <cell r="H1085" t="str">
            <v>Calgary</v>
          </cell>
          <cell r="I1085" t="str">
            <v>City</v>
          </cell>
          <cell r="J1085">
            <v>0</v>
          </cell>
          <cell r="K1085">
            <v>0</v>
          </cell>
          <cell r="L1085">
            <v>0</v>
          </cell>
          <cell r="M1085">
            <v>0</v>
          </cell>
          <cell r="N1085">
            <v>0</v>
          </cell>
          <cell r="O1085">
            <v>0</v>
          </cell>
          <cell r="P1085">
            <v>0</v>
          </cell>
          <cell r="Q1085">
            <v>0</v>
          </cell>
          <cell r="R1085">
            <v>0</v>
          </cell>
          <cell r="U1085">
            <v>0</v>
          </cell>
          <cell r="X1085" t="str">
            <v>Buildout</v>
          </cell>
        </row>
        <row r="1086">
          <cell r="B1086">
            <v>2123</v>
          </cell>
          <cell r="C1086">
            <v>0</v>
          </cell>
          <cell r="D1086">
            <v>0</v>
          </cell>
          <cell r="E1086">
            <v>0</v>
          </cell>
          <cell r="F1086">
            <v>0</v>
          </cell>
          <cell r="G1086">
            <v>0</v>
          </cell>
          <cell r="H1086" t="str">
            <v>Calgary</v>
          </cell>
          <cell r="I1086" t="str">
            <v>City</v>
          </cell>
          <cell r="J1086">
            <v>1856.9999999900001</v>
          </cell>
          <cell r="K1086">
            <v>2003.83951164</v>
          </cell>
          <cell r="L1086">
            <v>2023.6815636599999</v>
          </cell>
          <cell r="M1086">
            <v>2023.65623108</v>
          </cell>
          <cell r="N1086">
            <v>2011.7728422099999</v>
          </cell>
          <cell r="O1086">
            <v>1941.9213138499999</v>
          </cell>
          <cell r="P1086">
            <v>1805.37470923</v>
          </cell>
          <cell r="Q1086">
            <v>1660.6580563</v>
          </cell>
          <cell r="R1086">
            <v>1579.4761369299999</v>
          </cell>
          <cell r="U1086">
            <v>0</v>
          </cell>
          <cell r="X1086" t="str">
            <v>Buildout</v>
          </cell>
        </row>
        <row r="1087">
          <cell r="B1087">
            <v>2124</v>
          </cell>
          <cell r="C1087">
            <v>0</v>
          </cell>
          <cell r="D1087">
            <v>0</v>
          </cell>
          <cell r="E1087">
            <v>0</v>
          </cell>
          <cell r="F1087">
            <v>0</v>
          </cell>
          <cell r="G1087">
            <v>0</v>
          </cell>
          <cell r="H1087" t="str">
            <v>Calgary</v>
          </cell>
          <cell r="I1087" t="str">
            <v>City</v>
          </cell>
          <cell r="J1087">
            <v>2242.99999996</v>
          </cell>
          <cell r="K1087">
            <v>2292.7309634799999</v>
          </cell>
          <cell r="L1087">
            <v>2306.30190343</v>
          </cell>
          <cell r="M1087">
            <v>2306.9222410299999</v>
          </cell>
          <cell r="N1087">
            <v>2293.1434956899998</v>
          </cell>
          <cell r="O1087">
            <v>2209.46577828</v>
          </cell>
          <cell r="P1087">
            <v>2050.5187691699998</v>
          </cell>
          <cell r="Q1087">
            <v>1889.2334793299999</v>
          </cell>
          <cell r="R1087">
            <v>1800.1703491799999</v>
          </cell>
          <cell r="U1087">
            <v>0</v>
          </cell>
          <cell r="X1087" t="str">
            <v>Buildout</v>
          </cell>
        </row>
        <row r="1088">
          <cell r="B1088">
            <v>2125</v>
          </cell>
          <cell r="C1088">
            <v>0</v>
          </cell>
          <cell r="D1088">
            <v>0</v>
          </cell>
          <cell r="E1088">
            <v>0</v>
          </cell>
          <cell r="F1088">
            <v>0</v>
          </cell>
          <cell r="G1088">
            <v>0</v>
          </cell>
          <cell r="H1088" t="str">
            <v>Calgary</v>
          </cell>
          <cell r="I1088" t="str">
            <v>City</v>
          </cell>
          <cell r="J1088">
            <v>0</v>
          </cell>
          <cell r="K1088">
            <v>0</v>
          </cell>
          <cell r="L1088">
            <v>0</v>
          </cell>
          <cell r="M1088">
            <v>0</v>
          </cell>
          <cell r="N1088">
            <v>0</v>
          </cell>
          <cell r="O1088">
            <v>0</v>
          </cell>
          <cell r="P1088">
            <v>0</v>
          </cell>
          <cell r="Q1088">
            <v>0</v>
          </cell>
          <cell r="R1088">
            <v>0</v>
          </cell>
          <cell r="U1088">
            <v>0</v>
          </cell>
          <cell r="X1088" t="str">
            <v>Buildout</v>
          </cell>
        </row>
        <row r="1089">
          <cell r="B1089">
            <v>2126</v>
          </cell>
          <cell r="C1089">
            <v>0</v>
          </cell>
          <cell r="D1089">
            <v>0</v>
          </cell>
          <cell r="E1089">
            <v>0</v>
          </cell>
          <cell r="F1089">
            <v>0</v>
          </cell>
          <cell r="G1089">
            <v>0</v>
          </cell>
          <cell r="H1089" t="str">
            <v>Calgary</v>
          </cell>
          <cell r="I1089" t="str">
            <v>City</v>
          </cell>
          <cell r="J1089">
            <v>0</v>
          </cell>
          <cell r="K1089">
            <v>0</v>
          </cell>
          <cell r="L1089">
            <v>0</v>
          </cell>
          <cell r="M1089">
            <v>0</v>
          </cell>
          <cell r="N1089">
            <v>0</v>
          </cell>
          <cell r="O1089">
            <v>0</v>
          </cell>
          <cell r="P1089">
            <v>0</v>
          </cell>
          <cell r="Q1089">
            <v>0</v>
          </cell>
          <cell r="R1089">
            <v>0</v>
          </cell>
          <cell r="U1089">
            <v>0</v>
          </cell>
          <cell r="X1089" t="str">
            <v>Buildout</v>
          </cell>
        </row>
        <row r="1090">
          <cell r="B1090">
            <v>2127</v>
          </cell>
          <cell r="C1090">
            <v>0</v>
          </cell>
          <cell r="D1090">
            <v>0</v>
          </cell>
          <cell r="E1090">
            <v>0</v>
          </cell>
          <cell r="F1090">
            <v>0</v>
          </cell>
          <cell r="G1090">
            <v>0</v>
          </cell>
          <cell r="H1090" t="str">
            <v>Calgary</v>
          </cell>
          <cell r="I1090" t="str">
            <v>City</v>
          </cell>
          <cell r="J1090">
            <v>0</v>
          </cell>
          <cell r="K1090">
            <v>4.9593599055800003E-39</v>
          </cell>
          <cell r="L1090">
            <v>9.1495709284900004E-39</v>
          </cell>
          <cell r="M1090">
            <v>1.41040248812E-38</v>
          </cell>
          <cell r="N1090">
            <v>2.024973398E-38</v>
          </cell>
          <cell r="O1090">
            <v>9.43764852742E-31</v>
          </cell>
          <cell r="P1090">
            <v>1.3680590081600001E-16</v>
          </cell>
          <cell r="Q1090">
            <v>1.7407505735399999E-6</v>
          </cell>
          <cell r="R1090">
            <v>490.76126900600002</v>
          </cell>
          <cell r="U1090">
            <v>0</v>
          </cell>
          <cell r="X1090" t="str">
            <v>Buildout</v>
          </cell>
        </row>
        <row r="1091">
          <cell r="B1091">
            <v>2128</v>
          </cell>
          <cell r="C1091">
            <v>0</v>
          </cell>
          <cell r="D1091">
            <v>0</v>
          </cell>
          <cell r="E1091">
            <v>0</v>
          </cell>
          <cell r="F1091">
            <v>0</v>
          </cell>
          <cell r="G1091">
            <v>0</v>
          </cell>
          <cell r="H1091" t="str">
            <v>Calgary</v>
          </cell>
          <cell r="I1091" t="str">
            <v>City</v>
          </cell>
          <cell r="J1091">
            <v>79.000000005000004</v>
          </cell>
          <cell r="K1091">
            <v>89.694080602</v>
          </cell>
          <cell r="L1091">
            <v>93.656032329499993</v>
          </cell>
          <cell r="M1091">
            <v>96.153238572999996</v>
          </cell>
          <cell r="N1091">
            <v>96.610758296499995</v>
          </cell>
          <cell r="O1091">
            <v>94.948170736799995</v>
          </cell>
          <cell r="P1091">
            <v>487.35577781699999</v>
          </cell>
          <cell r="Q1091">
            <v>764.90682348200005</v>
          </cell>
          <cell r="R1091">
            <v>775.98338652400003</v>
          </cell>
          <cell r="U1091">
            <v>0</v>
          </cell>
          <cell r="X1091" t="str">
            <v>Buildout</v>
          </cell>
        </row>
        <row r="1092">
          <cell r="B1092">
            <v>2129</v>
          </cell>
          <cell r="C1092">
            <v>0</v>
          </cell>
          <cell r="D1092">
            <v>0</v>
          </cell>
          <cell r="E1092">
            <v>0</v>
          </cell>
          <cell r="F1092">
            <v>0</v>
          </cell>
          <cell r="G1092">
            <v>0</v>
          </cell>
          <cell r="H1092" t="str">
            <v>Calgary</v>
          </cell>
          <cell r="I1092" t="str">
            <v>City</v>
          </cell>
          <cell r="J1092">
            <v>2500.0000000099999</v>
          </cell>
          <cell r="K1092">
            <v>2552.2641412900002</v>
          </cell>
          <cell r="L1092">
            <v>2568.70735715</v>
          </cell>
          <cell r="M1092">
            <v>2570.6237883399999</v>
          </cell>
          <cell r="N1092">
            <v>2553.9130498499999</v>
          </cell>
          <cell r="O1092">
            <v>2452.8213027500001</v>
          </cell>
          <cell r="P1092">
            <v>2272.6103400799998</v>
          </cell>
          <cell r="Q1092">
            <v>2101.8904476500002</v>
          </cell>
          <cell r="R1092">
            <v>2007.68366292</v>
          </cell>
          <cell r="U1092">
            <v>0</v>
          </cell>
          <cell r="X1092" t="str">
            <v>Buildout</v>
          </cell>
        </row>
        <row r="1093">
          <cell r="B1093">
            <v>2130</v>
          </cell>
          <cell r="C1093">
            <v>0</v>
          </cell>
          <cell r="D1093">
            <v>0</v>
          </cell>
          <cell r="E1093">
            <v>0</v>
          </cell>
          <cell r="F1093">
            <v>0</v>
          </cell>
          <cell r="G1093">
            <v>0</v>
          </cell>
          <cell r="H1093" t="str">
            <v>Calgary</v>
          </cell>
          <cell r="I1093" t="str">
            <v>City</v>
          </cell>
          <cell r="J1093">
            <v>3641.9999999699999</v>
          </cell>
          <cell r="K1093">
            <v>3681.4230983900002</v>
          </cell>
          <cell r="L1093">
            <v>3705.1410337299999</v>
          </cell>
          <cell r="M1093">
            <v>3707.9053226800002</v>
          </cell>
          <cell r="N1093">
            <v>3683.8015098400001</v>
          </cell>
          <cell r="O1093">
            <v>3537.9852972600002</v>
          </cell>
          <cell r="P1093">
            <v>3278.0463714900002</v>
          </cell>
          <cell r="Q1093">
            <v>3031.79750418</v>
          </cell>
          <cell r="R1093">
            <v>2895.9122613599998</v>
          </cell>
          <cell r="U1093">
            <v>0</v>
          </cell>
          <cell r="X1093" t="str">
            <v>Buildout</v>
          </cell>
        </row>
        <row r="1094">
          <cell r="B1094">
            <v>2131</v>
          </cell>
          <cell r="C1094">
            <v>0</v>
          </cell>
          <cell r="D1094">
            <v>0</v>
          </cell>
          <cell r="E1094">
            <v>0</v>
          </cell>
          <cell r="F1094">
            <v>0</v>
          </cell>
          <cell r="G1094">
            <v>0</v>
          </cell>
          <cell r="H1094" t="str">
            <v>Calgary</v>
          </cell>
          <cell r="I1094" t="str">
            <v>City</v>
          </cell>
          <cell r="J1094">
            <v>1523.00000004</v>
          </cell>
          <cell r="K1094">
            <v>1642.0444436099999</v>
          </cell>
          <cell r="L1094">
            <v>1652.6234785199999</v>
          </cell>
          <cell r="M1094">
            <v>1653.8564486800001</v>
          </cell>
          <cell r="N1094">
            <v>1643.1052986300001</v>
          </cell>
          <cell r="O1094">
            <v>1578.0661289899999</v>
          </cell>
          <cell r="P1094">
            <v>1462.1242075499999</v>
          </cell>
          <cell r="Q1094">
            <v>1352.2885346099999</v>
          </cell>
          <cell r="R1094">
            <v>1291.6789274099999</v>
          </cell>
          <cell r="U1094">
            <v>0</v>
          </cell>
          <cell r="X1094" t="str">
            <v>Buildout</v>
          </cell>
        </row>
        <row r="1095">
          <cell r="B1095">
            <v>2132</v>
          </cell>
          <cell r="C1095">
            <v>0</v>
          </cell>
          <cell r="D1095">
            <v>0</v>
          </cell>
          <cell r="E1095">
            <v>0</v>
          </cell>
          <cell r="F1095">
            <v>0</v>
          </cell>
          <cell r="G1095">
            <v>0</v>
          </cell>
          <cell r="H1095" t="str">
            <v>Calgary</v>
          </cell>
          <cell r="I1095" t="str">
            <v>City</v>
          </cell>
          <cell r="J1095">
            <v>2741.0000000099999</v>
          </cell>
          <cell r="K1095">
            <v>2848.2375842500001</v>
          </cell>
          <cell r="L1095">
            <v>2866.5876384600001</v>
          </cell>
          <cell r="M1095">
            <v>2868.7263086500002</v>
          </cell>
          <cell r="N1095">
            <v>2850.0777084699998</v>
          </cell>
          <cell r="O1095">
            <v>2737.2628515699998</v>
          </cell>
          <cell r="P1095">
            <v>2536.1537151799998</v>
          </cell>
          <cell r="Q1095">
            <v>2345.63628156</v>
          </cell>
          <cell r="R1095">
            <v>2240.5048021500002</v>
          </cell>
          <cell r="U1095">
            <v>0</v>
          </cell>
          <cell r="X1095" t="str">
            <v>Buildout</v>
          </cell>
        </row>
        <row r="1096">
          <cell r="B1096">
            <v>2149</v>
          </cell>
          <cell r="C1096" t="str">
            <v>Outside_levy_boundary</v>
          </cell>
          <cell r="D1096">
            <v>0</v>
          </cell>
          <cell r="E1096">
            <v>0</v>
          </cell>
          <cell r="F1096">
            <v>0</v>
          </cell>
          <cell r="G1096">
            <v>0</v>
          </cell>
          <cell r="H1096" t="str">
            <v>Calgary</v>
          </cell>
          <cell r="I1096" t="str">
            <v>City</v>
          </cell>
          <cell r="J1096">
            <v>0</v>
          </cell>
          <cell r="K1096">
            <v>0</v>
          </cell>
          <cell r="L1096">
            <v>0</v>
          </cell>
          <cell r="M1096">
            <v>0</v>
          </cell>
          <cell r="N1096">
            <v>0</v>
          </cell>
          <cell r="O1096">
            <v>0</v>
          </cell>
          <cell r="P1096">
            <v>0</v>
          </cell>
          <cell r="Q1096">
            <v>0</v>
          </cell>
          <cell r="R1096">
            <v>0</v>
          </cell>
          <cell r="U1096">
            <v>0</v>
          </cell>
          <cell r="X1096" t="str">
            <v>Unplanned</v>
          </cell>
        </row>
        <row r="1097">
          <cell r="B1097">
            <v>2150</v>
          </cell>
          <cell r="C1097" t="str">
            <v>Outside_levy_boundary</v>
          </cell>
          <cell r="D1097">
            <v>0</v>
          </cell>
          <cell r="E1097">
            <v>0</v>
          </cell>
          <cell r="F1097">
            <v>0</v>
          </cell>
          <cell r="G1097">
            <v>0</v>
          </cell>
          <cell r="H1097" t="str">
            <v>Calgary</v>
          </cell>
          <cell r="I1097" t="str">
            <v>City</v>
          </cell>
          <cell r="J1097">
            <v>0</v>
          </cell>
          <cell r="K1097">
            <v>0</v>
          </cell>
          <cell r="L1097">
            <v>0</v>
          </cell>
          <cell r="M1097">
            <v>0</v>
          </cell>
          <cell r="N1097">
            <v>0</v>
          </cell>
          <cell r="O1097">
            <v>0</v>
          </cell>
          <cell r="P1097">
            <v>0</v>
          </cell>
          <cell r="Q1097">
            <v>0</v>
          </cell>
          <cell r="R1097">
            <v>0</v>
          </cell>
          <cell r="U1097">
            <v>0</v>
          </cell>
          <cell r="X1097" t="str">
            <v>Buildout</v>
          </cell>
        </row>
        <row r="1098">
          <cell r="B1098">
            <v>2158</v>
          </cell>
          <cell r="C1098" t="str">
            <v>Outside_levy_boundary</v>
          </cell>
          <cell r="D1098">
            <v>0</v>
          </cell>
          <cell r="E1098">
            <v>0</v>
          </cell>
          <cell r="F1098">
            <v>0</v>
          </cell>
          <cell r="G1098">
            <v>0</v>
          </cell>
          <cell r="H1098" t="str">
            <v>Calgary</v>
          </cell>
          <cell r="I1098" t="str">
            <v>City</v>
          </cell>
          <cell r="J1098">
            <v>0</v>
          </cell>
          <cell r="K1098">
            <v>0</v>
          </cell>
          <cell r="L1098">
            <v>0</v>
          </cell>
          <cell r="M1098">
            <v>0</v>
          </cell>
          <cell r="N1098">
            <v>0</v>
          </cell>
          <cell r="O1098">
            <v>0</v>
          </cell>
          <cell r="P1098">
            <v>1946.59</v>
          </cell>
          <cell r="Q1098">
            <v>4673.93</v>
          </cell>
          <cell r="R1098">
            <v>6257.14</v>
          </cell>
          <cell r="U1098">
            <v>0</v>
          </cell>
          <cell r="X1098" t="str">
            <v>Unplanned</v>
          </cell>
        </row>
        <row r="1099">
          <cell r="B1099">
            <v>2159</v>
          </cell>
          <cell r="C1099" t="str">
            <v>Outside_levy_boundary</v>
          </cell>
          <cell r="D1099">
            <v>0</v>
          </cell>
          <cell r="E1099">
            <v>0</v>
          </cell>
          <cell r="F1099">
            <v>0</v>
          </cell>
          <cell r="G1099">
            <v>0</v>
          </cell>
          <cell r="H1099" t="str">
            <v>Calgary</v>
          </cell>
          <cell r="I1099" t="str">
            <v>City</v>
          </cell>
          <cell r="J1099">
            <v>0</v>
          </cell>
          <cell r="K1099">
            <v>0</v>
          </cell>
          <cell r="L1099">
            <v>0</v>
          </cell>
          <cell r="M1099">
            <v>0</v>
          </cell>
          <cell r="N1099">
            <v>0</v>
          </cell>
          <cell r="O1099">
            <v>0</v>
          </cell>
          <cell r="P1099">
            <v>2500.2199999999998</v>
          </cell>
          <cell r="Q1099">
            <v>6003.26</v>
          </cell>
          <cell r="R1099">
            <v>8036.76</v>
          </cell>
          <cell r="U1099">
            <v>0</v>
          </cell>
          <cell r="X1099" t="str">
            <v>Unplanned</v>
          </cell>
        </row>
        <row r="1100">
          <cell r="B1100">
            <v>2162</v>
          </cell>
          <cell r="C1100" t="str">
            <v>Outside_levy_boundary</v>
          </cell>
          <cell r="D1100">
            <v>0</v>
          </cell>
          <cell r="E1100">
            <v>0</v>
          </cell>
          <cell r="F1100">
            <v>0</v>
          </cell>
          <cell r="G1100">
            <v>0</v>
          </cell>
          <cell r="H1100" t="str">
            <v>Calgary</v>
          </cell>
          <cell r="I1100" t="str">
            <v>City</v>
          </cell>
          <cell r="J1100">
            <v>10.999999998</v>
          </cell>
          <cell r="K1100">
            <v>7</v>
          </cell>
          <cell r="L1100">
            <v>7</v>
          </cell>
          <cell r="M1100">
            <v>7</v>
          </cell>
          <cell r="N1100">
            <v>7</v>
          </cell>
          <cell r="O1100">
            <v>7</v>
          </cell>
          <cell r="P1100">
            <v>1539.64</v>
          </cell>
          <cell r="Q1100">
            <v>3696.81</v>
          </cell>
          <cell r="R1100">
            <v>4949.04</v>
          </cell>
          <cell r="U1100">
            <v>0</v>
          </cell>
          <cell r="X1100" t="str">
            <v>Unplanned</v>
          </cell>
        </row>
        <row r="1101">
          <cell r="B1101">
            <v>2201</v>
          </cell>
          <cell r="C1101">
            <v>0</v>
          </cell>
          <cell r="D1101">
            <v>0</v>
          </cell>
          <cell r="E1101">
            <v>0</v>
          </cell>
          <cell r="F1101">
            <v>0</v>
          </cell>
          <cell r="G1101">
            <v>0</v>
          </cell>
          <cell r="H1101" t="str">
            <v>Calgary</v>
          </cell>
          <cell r="I1101" t="str">
            <v>City</v>
          </cell>
          <cell r="J1101">
            <v>832.99999999399995</v>
          </cell>
          <cell r="K1101">
            <v>865</v>
          </cell>
          <cell r="L1101">
            <v>967</v>
          </cell>
          <cell r="M1101">
            <v>1096</v>
          </cell>
          <cell r="N1101">
            <v>1158</v>
          </cell>
          <cell r="O1101">
            <v>1152</v>
          </cell>
          <cell r="P1101">
            <v>1245</v>
          </cell>
          <cell r="Q1101">
            <v>1442</v>
          </cell>
          <cell r="R1101">
            <v>1532</v>
          </cell>
          <cell r="U1101">
            <v>0</v>
          </cell>
          <cell r="X1101" t="str">
            <v>Buildout</v>
          </cell>
        </row>
        <row r="1102">
          <cell r="B1102">
            <v>2202</v>
          </cell>
          <cell r="C1102">
            <v>0</v>
          </cell>
          <cell r="D1102">
            <v>0</v>
          </cell>
          <cell r="E1102">
            <v>0</v>
          </cell>
          <cell r="F1102">
            <v>0</v>
          </cell>
          <cell r="G1102">
            <v>0</v>
          </cell>
          <cell r="H1102" t="str">
            <v>Calgary</v>
          </cell>
          <cell r="I1102" t="str">
            <v>City</v>
          </cell>
          <cell r="J1102">
            <v>334.00000000900002</v>
          </cell>
          <cell r="K1102">
            <v>450.27012756699997</v>
          </cell>
          <cell r="L1102">
            <v>481.49815353700001</v>
          </cell>
          <cell r="M1102">
            <v>505.79644577400001</v>
          </cell>
          <cell r="N1102">
            <v>521.71923710099998</v>
          </cell>
          <cell r="O1102">
            <v>567.22108920699998</v>
          </cell>
          <cell r="P1102">
            <v>587.25151380199998</v>
          </cell>
          <cell r="Q1102">
            <v>548.61788456299996</v>
          </cell>
          <cell r="R1102">
            <v>508.30537471399998</v>
          </cell>
          <cell r="U1102">
            <v>0</v>
          </cell>
          <cell r="X1102" t="str">
            <v>Buildout</v>
          </cell>
        </row>
        <row r="1103">
          <cell r="B1103">
            <v>2203</v>
          </cell>
          <cell r="C1103">
            <v>0</v>
          </cell>
          <cell r="D1103">
            <v>0</v>
          </cell>
          <cell r="E1103">
            <v>0</v>
          </cell>
          <cell r="F1103">
            <v>0</v>
          </cell>
          <cell r="G1103">
            <v>0</v>
          </cell>
          <cell r="H1103" t="str">
            <v>Calgary</v>
          </cell>
          <cell r="I1103" t="str">
            <v>City</v>
          </cell>
          <cell r="J1103">
            <v>1283.0000000099999</v>
          </cell>
          <cell r="K1103">
            <v>1424.9281471100001</v>
          </cell>
          <cell r="L1103">
            <v>1519.89805024</v>
          </cell>
          <cell r="M1103">
            <v>1595.7104499699999</v>
          </cell>
          <cell r="N1103">
            <v>1647.1845114499999</v>
          </cell>
          <cell r="O1103">
            <v>1793.66671991</v>
          </cell>
          <cell r="P1103">
            <v>1855.19344039</v>
          </cell>
          <cell r="Q1103">
            <v>1735.0292130299999</v>
          </cell>
          <cell r="R1103">
            <v>1613.4469087299999</v>
          </cell>
          <cell r="U1103">
            <v>0</v>
          </cell>
          <cell r="X1103" t="str">
            <v>Buildout</v>
          </cell>
        </row>
        <row r="1104">
          <cell r="B1104">
            <v>2204</v>
          </cell>
          <cell r="C1104">
            <v>0</v>
          </cell>
          <cell r="D1104">
            <v>0</v>
          </cell>
          <cell r="E1104">
            <v>0</v>
          </cell>
          <cell r="F1104">
            <v>0</v>
          </cell>
          <cell r="G1104">
            <v>0</v>
          </cell>
          <cell r="H1104" t="str">
            <v>Calgary</v>
          </cell>
          <cell r="I1104" t="str">
            <v>City</v>
          </cell>
          <cell r="J1104">
            <v>536.00000000499995</v>
          </cell>
          <cell r="K1104">
            <v>555.65209859599997</v>
          </cell>
          <cell r="L1104">
            <v>588.12544252400005</v>
          </cell>
          <cell r="M1104">
            <v>616.40827613099998</v>
          </cell>
          <cell r="N1104">
            <v>637.76390856900002</v>
          </cell>
          <cell r="O1104">
            <v>697.82679144799999</v>
          </cell>
          <cell r="P1104">
            <v>719.61662860800004</v>
          </cell>
          <cell r="Q1104">
            <v>675.23827323299997</v>
          </cell>
          <cell r="R1104">
            <v>634.91497767800001</v>
          </cell>
          <cell r="U1104">
            <v>0</v>
          </cell>
          <cell r="X1104" t="str">
            <v>Buildout</v>
          </cell>
        </row>
        <row r="1105">
          <cell r="B1105">
            <v>2205</v>
          </cell>
          <cell r="C1105">
            <v>0</v>
          </cell>
          <cell r="D1105">
            <v>0</v>
          </cell>
          <cell r="E1105">
            <v>0</v>
          </cell>
          <cell r="F1105">
            <v>0</v>
          </cell>
          <cell r="G1105">
            <v>0</v>
          </cell>
          <cell r="H1105" t="str">
            <v>Calgary</v>
          </cell>
          <cell r="I1105" t="str">
            <v>City</v>
          </cell>
          <cell r="J1105">
            <v>2626.0000000499999</v>
          </cell>
          <cell r="K1105">
            <v>2874.9303844400001</v>
          </cell>
          <cell r="L1105">
            <v>3179.51175947</v>
          </cell>
          <cell r="M1105">
            <v>3469.0112714699999</v>
          </cell>
          <cell r="N1105">
            <v>3715.2279401199999</v>
          </cell>
          <cell r="O1105">
            <v>4535.7401390100003</v>
          </cell>
          <cell r="P1105">
            <v>5042.2764028299998</v>
          </cell>
          <cell r="Q1105">
            <v>4781.4131003499997</v>
          </cell>
          <cell r="R1105">
            <v>4500.1822781199999</v>
          </cell>
          <cell r="U1105">
            <v>0</v>
          </cell>
          <cell r="X1105" t="str">
            <v>Buildout</v>
          </cell>
        </row>
        <row r="1106">
          <cell r="B1106">
            <v>2206</v>
          </cell>
          <cell r="C1106">
            <v>0</v>
          </cell>
          <cell r="D1106">
            <v>0</v>
          </cell>
          <cell r="E1106">
            <v>0</v>
          </cell>
          <cell r="F1106">
            <v>0</v>
          </cell>
          <cell r="G1106">
            <v>0</v>
          </cell>
          <cell r="H1106" t="str">
            <v>Calgary</v>
          </cell>
          <cell r="I1106" t="str">
            <v>City</v>
          </cell>
          <cell r="J1106">
            <v>789.00000000399996</v>
          </cell>
          <cell r="K1106">
            <v>830.863961496</v>
          </cell>
          <cell r="L1106">
            <v>880.09732621700005</v>
          </cell>
          <cell r="M1106">
            <v>921.28709836799999</v>
          </cell>
          <cell r="N1106">
            <v>950.50382472399997</v>
          </cell>
          <cell r="O1106">
            <v>1034.2199704699999</v>
          </cell>
          <cell r="P1106">
            <v>1064.25862351</v>
          </cell>
          <cell r="Q1106">
            <v>995.04287789600005</v>
          </cell>
          <cell r="R1106">
            <v>931.23291056000005</v>
          </cell>
          <cell r="U1106">
            <v>0</v>
          </cell>
          <cell r="X1106" t="str">
            <v>Buildout</v>
          </cell>
        </row>
        <row r="1107">
          <cell r="B1107">
            <v>2207</v>
          </cell>
          <cell r="C1107">
            <v>0</v>
          </cell>
          <cell r="D1107">
            <v>0</v>
          </cell>
          <cell r="E1107">
            <v>0</v>
          </cell>
          <cell r="F1107">
            <v>0</v>
          </cell>
          <cell r="G1107">
            <v>0</v>
          </cell>
          <cell r="H1107" t="str">
            <v>Calgary</v>
          </cell>
          <cell r="I1107" t="str">
            <v>City</v>
          </cell>
          <cell r="J1107">
            <v>769.00000000099999</v>
          </cell>
          <cell r="K1107">
            <v>827.31705328099997</v>
          </cell>
          <cell r="L1107">
            <v>876.63175177400001</v>
          </cell>
          <cell r="M1107">
            <v>917.17081812100002</v>
          </cell>
          <cell r="N1107">
            <v>945.09172431100001</v>
          </cell>
          <cell r="O1107">
            <v>1025.82240796</v>
          </cell>
          <cell r="P1107">
            <v>1054.6361745500001</v>
          </cell>
          <cell r="Q1107">
            <v>984.484127403</v>
          </cell>
          <cell r="R1107">
            <v>919.431203633</v>
          </cell>
          <cell r="U1107">
            <v>0</v>
          </cell>
          <cell r="X1107" t="str">
            <v>Buildout</v>
          </cell>
        </row>
        <row r="1108">
          <cell r="B1108">
            <v>2208</v>
          </cell>
          <cell r="C1108">
            <v>0</v>
          </cell>
          <cell r="D1108">
            <v>0</v>
          </cell>
          <cell r="E1108">
            <v>0</v>
          </cell>
          <cell r="F1108">
            <v>0</v>
          </cell>
          <cell r="G1108">
            <v>0</v>
          </cell>
          <cell r="H1108" t="str">
            <v>Calgary</v>
          </cell>
          <cell r="I1108" t="str">
            <v>City</v>
          </cell>
          <cell r="J1108">
            <v>784.99999999500005</v>
          </cell>
          <cell r="K1108">
            <v>853.62583821800001</v>
          </cell>
          <cell r="L1108">
            <v>903.51332249200004</v>
          </cell>
          <cell r="M1108">
            <v>946.96309529099995</v>
          </cell>
          <cell r="N1108">
            <v>987.97215524800004</v>
          </cell>
          <cell r="O1108">
            <v>1097.6349725800001</v>
          </cell>
          <cell r="P1108">
            <v>1233.29694795</v>
          </cell>
          <cell r="Q1108">
            <v>1385.5884796</v>
          </cell>
          <cell r="R1108">
            <v>1491.9422467100001</v>
          </cell>
          <cell r="U1108">
            <v>0</v>
          </cell>
          <cell r="X1108" t="str">
            <v>Buildout</v>
          </cell>
        </row>
        <row r="1109">
          <cell r="B1109">
            <v>2209</v>
          </cell>
          <cell r="C1109">
            <v>0</v>
          </cell>
          <cell r="D1109">
            <v>0</v>
          </cell>
          <cell r="E1109">
            <v>0</v>
          </cell>
          <cell r="F1109">
            <v>0</v>
          </cell>
          <cell r="G1109">
            <v>0</v>
          </cell>
          <cell r="H1109" t="str">
            <v>Calgary</v>
          </cell>
          <cell r="I1109" t="str">
            <v>City</v>
          </cell>
          <cell r="J1109">
            <v>678.00000000099999</v>
          </cell>
          <cell r="K1109">
            <v>700.09944373799999</v>
          </cell>
          <cell r="L1109">
            <v>742.43272337600001</v>
          </cell>
          <cell r="M1109">
            <v>775.75776419199997</v>
          </cell>
          <cell r="N1109">
            <v>801.64397712100003</v>
          </cell>
          <cell r="O1109">
            <v>874.41344908200006</v>
          </cell>
          <cell r="P1109">
            <v>952.72195006200002</v>
          </cell>
          <cell r="Q1109">
            <v>1006.83493538</v>
          </cell>
          <cell r="R1109">
            <v>1032.4067899700001</v>
          </cell>
          <cell r="U1109">
            <v>0</v>
          </cell>
          <cell r="X1109" t="str">
            <v>Buildout</v>
          </cell>
        </row>
        <row r="1110">
          <cell r="B1110">
            <v>2210</v>
          </cell>
          <cell r="C1110">
            <v>0</v>
          </cell>
          <cell r="D1110">
            <v>0</v>
          </cell>
          <cell r="E1110">
            <v>0</v>
          </cell>
          <cell r="F1110">
            <v>0</v>
          </cell>
          <cell r="G1110">
            <v>0</v>
          </cell>
          <cell r="H1110" t="str">
            <v>Calgary</v>
          </cell>
          <cell r="I1110" t="str">
            <v>City</v>
          </cell>
          <cell r="J1110">
            <v>901.99999999800002</v>
          </cell>
          <cell r="K1110">
            <v>961.54557522300001</v>
          </cell>
          <cell r="L1110">
            <v>1019.40194319</v>
          </cell>
          <cell r="M1110">
            <v>1065.6376874</v>
          </cell>
          <cell r="N1110">
            <v>1099.89111155</v>
          </cell>
          <cell r="O1110">
            <v>1197.2256310400001</v>
          </cell>
          <cell r="P1110">
            <v>1275.8431089000001</v>
          </cell>
          <cell r="Q1110">
            <v>1286.0529614500001</v>
          </cell>
          <cell r="R1110">
            <v>1272.7390871499999</v>
          </cell>
          <cell r="U1110">
            <v>0</v>
          </cell>
          <cell r="X1110" t="str">
            <v>Buildout</v>
          </cell>
        </row>
        <row r="1111">
          <cell r="B1111">
            <v>2211</v>
          </cell>
          <cell r="C1111">
            <v>0</v>
          </cell>
          <cell r="D1111">
            <v>0</v>
          </cell>
          <cell r="E1111">
            <v>0</v>
          </cell>
          <cell r="F1111">
            <v>0</v>
          </cell>
          <cell r="G1111">
            <v>0</v>
          </cell>
          <cell r="H1111" t="str">
            <v>Calgary</v>
          </cell>
          <cell r="I1111" t="str">
            <v>City</v>
          </cell>
          <cell r="J1111">
            <v>1057.0000000099999</v>
          </cell>
          <cell r="K1111">
            <v>1225.1217157599999</v>
          </cell>
          <cell r="L1111">
            <v>1352.7659332000001</v>
          </cell>
          <cell r="M1111">
            <v>1478.8028269599999</v>
          </cell>
          <cell r="N1111">
            <v>1598.17248055</v>
          </cell>
          <cell r="O1111">
            <v>1993.3022074</v>
          </cell>
          <cell r="P1111">
            <v>2401.85311361</v>
          </cell>
          <cell r="Q1111">
            <v>2629.22583536</v>
          </cell>
          <cell r="R1111">
            <v>2762.1629344900002</v>
          </cell>
          <cell r="U1111">
            <v>0</v>
          </cell>
          <cell r="X1111" t="str">
            <v>Buildout</v>
          </cell>
        </row>
        <row r="1112">
          <cell r="B1112">
            <v>2212</v>
          </cell>
          <cell r="C1112">
            <v>0</v>
          </cell>
          <cell r="D1112">
            <v>0</v>
          </cell>
          <cell r="E1112">
            <v>0</v>
          </cell>
          <cell r="F1112">
            <v>0</v>
          </cell>
          <cell r="G1112">
            <v>0</v>
          </cell>
          <cell r="H1112" t="str">
            <v>Calgary</v>
          </cell>
          <cell r="I1112" t="str">
            <v>City</v>
          </cell>
          <cell r="J1112">
            <v>851.00000000600005</v>
          </cell>
          <cell r="K1112">
            <v>867.52723429100001</v>
          </cell>
          <cell r="L1112">
            <v>920.478148487</v>
          </cell>
          <cell r="M1112">
            <v>960.96859990200005</v>
          </cell>
          <cell r="N1112">
            <v>997.64922422400002</v>
          </cell>
          <cell r="O1112">
            <v>1097.4380306999999</v>
          </cell>
          <cell r="P1112">
            <v>1277.87654133</v>
          </cell>
          <cell r="Q1112">
            <v>1554.3034863400001</v>
          </cell>
          <cell r="R1112">
            <v>1769.6468330499999</v>
          </cell>
          <cell r="U1112">
            <v>0</v>
          </cell>
          <cell r="X1112" t="str">
            <v>Buildout</v>
          </cell>
        </row>
        <row r="1113">
          <cell r="B1113">
            <v>2213</v>
          </cell>
          <cell r="C1113">
            <v>0</v>
          </cell>
          <cell r="D1113">
            <v>0</v>
          </cell>
          <cell r="E1113">
            <v>0</v>
          </cell>
          <cell r="F1113">
            <v>0</v>
          </cell>
          <cell r="G1113">
            <v>0</v>
          </cell>
          <cell r="H1113" t="str">
            <v>Calgary</v>
          </cell>
          <cell r="I1113" t="str">
            <v>City</v>
          </cell>
          <cell r="J1113">
            <v>3110.0000000300001</v>
          </cell>
          <cell r="K1113">
            <v>3334.6750627000001</v>
          </cell>
          <cell r="L1113">
            <v>3536.0441817400001</v>
          </cell>
          <cell r="M1113">
            <v>3695.2167027400001</v>
          </cell>
          <cell r="N1113">
            <v>3806.0081834799998</v>
          </cell>
          <cell r="O1113">
            <v>4126.2800969</v>
          </cell>
          <cell r="P1113">
            <v>4334.4947896000003</v>
          </cell>
          <cell r="Q1113">
            <v>4239.4101116499996</v>
          </cell>
          <cell r="R1113">
            <v>4097.5517196700002</v>
          </cell>
          <cell r="U1113">
            <v>0</v>
          </cell>
          <cell r="X1113" t="str">
            <v>Buildout</v>
          </cell>
        </row>
        <row r="1114">
          <cell r="B1114">
            <v>2214</v>
          </cell>
          <cell r="C1114">
            <v>0</v>
          </cell>
          <cell r="D1114">
            <v>0</v>
          </cell>
          <cell r="E1114">
            <v>0</v>
          </cell>
          <cell r="F1114">
            <v>0</v>
          </cell>
          <cell r="G1114">
            <v>0</v>
          </cell>
          <cell r="H1114" t="str">
            <v>Calgary</v>
          </cell>
          <cell r="I1114" t="str">
            <v>City</v>
          </cell>
          <cell r="J1114">
            <v>875</v>
          </cell>
          <cell r="K1114">
            <v>964.96833899700005</v>
          </cell>
          <cell r="L1114">
            <v>1021.36288648</v>
          </cell>
          <cell r="M1114">
            <v>1070.4800209699999</v>
          </cell>
          <cell r="N1114">
            <v>1111.1247507600001</v>
          </cell>
          <cell r="O1114">
            <v>1222.9400205699999</v>
          </cell>
          <cell r="P1114">
            <v>1303.5822784500001</v>
          </cell>
          <cell r="Q1114">
            <v>1311.59902797</v>
          </cell>
          <cell r="R1114">
            <v>1300.5131810800001</v>
          </cell>
          <cell r="U1114">
            <v>0</v>
          </cell>
          <cell r="X1114" t="str">
            <v>Buildout</v>
          </cell>
        </row>
        <row r="1115">
          <cell r="B1115">
            <v>2215</v>
          </cell>
          <cell r="C1115">
            <v>0</v>
          </cell>
          <cell r="D1115">
            <v>0</v>
          </cell>
          <cell r="E1115">
            <v>0</v>
          </cell>
          <cell r="F1115">
            <v>0</v>
          </cell>
          <cell r="G1115">
            <v>0</v>
          </cell>
          <cell r="H1115" t="str">
            <v>Calgary</v>
          </cell>
          <cell r="I1115" t="str">
            <v>City</v>
          </cell>
          <cell r="J1115">
            <v>1923.0000000499999</v>
          </cell>
          <cell r="K1115">
            <v>2168.8478842</v>
          </cell>
          <cell r="L1115">
            <v>2298.37570615</v>
          </cell>
          <cell r="M1115">
            <v>2404.24798629</v>
          </cell>
          <cell r="N1115">
            <v>2491.4041723199998</v>
          </cell>
          <cell r="O1115">
            <v>2732.4243138900001</v>
          </cell>
          <cell r="P1115">
            <v>2988.21259861</v>
          </cell>
          <cell r="Q1115">
            <v>3178.9807203099999</v>
          </cell>
          <cell r="R1115">
            <v>3280.19445761</v>
          </cell>
          <cell r="U1115">
            <v>0</v>
          </cell>
          <cell r="X1115" t="str">
            <v>Buildout</v>
          </cell>
        </row>
        <row r="1116">
          <cell r="B1116">
            <v>2216</v>
          </cell>
          <cell r="C1116">
            <v>0</v>
          </cell>
          <cell r="D1116">
            <v>0</v>
          </cell>
          <cell r="E1116">
            <v>0</v>
          </cell>
          <cell r="F1116">
            <v>0</v>
          </cell>
          <cell r="G1116">
            <v>0</v>
          </cell>
          <cell r="H1116" t="str">
            <v>Calgary</v>
          </cell>
          <cell r="I1116" t="str">
            <v>City</v>
          </cell>
          <cell r="J1116">
            <v>1719.9999999900001</v>
          </cell>
          <cell r="K1116">
            <v>1748.9184731299999</v>
          </cell>
          <cell r="L1116">
            <v>1853.90104767</v>
          </cell>
          <cell r="M1116">
            <v>1938.4049875000001</v>
          </cell>
          <cell r="N1116">
            <v>1994.48373907</v>
          </cell>
          <cell r="O1116">
            <v>2158.5364672400001</v>
          </cell>
          <cell r="P1116">
            <v>2216.6898989000001</v>
          </cell>
          <cell r="Q1116">
            <v>2065.29335167</v>
          </cell>
          <cell r="R1116">
            <v>1923.963033</v>
          </cell>
          <cell r="U1116">
            <v>0</v>
          </cell>
          <cell r="X1116" t="str">
            <v>Buildout</v>
          </cell>
        </row>
        <row r="1117">
          <cell r="B1117">
            <v>2217</v>
          </cell>
          <cell r="C1117">
            <v>0</v>
          </cell>
          <cell r="D1117">
            <v>0</v>
          </cell>
          <cell r="E1117">
            <v>0</v>
          </cell>
          <cell r="F1117">
            <v>0</v>
          </cell>
          <cell r="G1117">
            <v>0</v>
          </cell>
          <cell r="H1117" t="str">
            <v>Calgary</v>
          </cell>
          <cell r="I1117" t="str">
            <v>City</v>
          </cell>
          <cell r="J1117">
            <v>825.00000000399996</v>
          </cell>
          <cell r="K1117">
            <v>921.75245790999998</v>
          </cell>
          <cell r="L1117">
            <v>976.610807303</v>
          </cell>
          <cell r="M1117">
            <v>1021.91647229</v>
          </cell>
          <cell r="N1117">
            <v>1061.0085195199999</v>
          </cell>
          <cell r="O1117">
            <v>1167.8972550599999</v>
          </cell>
          <cell r="P1117">
            <v>1293.8549589899999</v>
          </cell>
          <cell r="Q1117">
            <v>1413.88286238</v>
          </cell>
          <cell r="R1117">
            <v>1489.0845222299999</v>
          </cell>
          <cell r="U1117">
            <v>0</v>
          </cell>
          <cell r="X1117" t="str">
            <v>Buildout</v>
          </cell>
        </row>
        <row r="1118">
          <cell r="B1118">
            <v>2218</v>
          </cell>
          <cell r="C1118">
            <v>0</v>
          </cell>
          <cell r="D1118">
            <v>0</v>
          </cell>
          <cell r="E1118">
            <v>0</v>
          </cell>
          <cell r="F1118">
            <v>0</v>
          </cell>
          <cell r="G1118">
            <v>0</v>
          </cell>
          <cell r="H1118" t="str">
            <v>Calgary</v>
          </cell>
          <cell r="I1118" t="str">
            <v>City</v>
          </cell>
          <cell r="J1118">
            <v>707.00000000099999</v>
          </cell>
          <cell r="K1118">
            <v>779.75384429300004</v>
          </cell>
          <cell r="L1118">
            <v>827.23436165099997</v>
          </cell>
          <cell r="M1118">
            <v>863.81222069299997</v>
          </cell>
          <cell r="N1118">
            <v>892.13904444000002</v>
          </cell>
          <cell r="O1118">
            <v>971.954160968</v>
          </cell>
          <cell r="P1118">
            <v>1067.9977712299999</v>
          </cell>
          <cell r="Q1118">
            <v>1149.78269196</v>
          </cell>
          <cell r="R1118">
            <v>1194.85144691</v>
          </cell>
          <cell r="U1118">
            <v>0</v>
          </cell>
          <cell r="X1118" t="str">
            <v>Buildout</v>
          </cell>
        </row>
        <row r="1119">
          <cell r="B1119">
            <v>2219</v>
          </cell>
          <cell r="C1119">
            <v>0</v>
          </cell>
          <cell r="D1119">
            <v>0</v>
          </cell>
          <cell r="E1119">
            <v>0</v>
          </cell>
          <cell r="F1119">
            <v>0</v>
          </cell>
          <cell r="G1119">
            <v>0</v>
          </cell>
          <cell r="H1119" t="str">
            <v>Calgary</v>
          </cell>
          <cell r="I1119" t="str">
            <v>City</v>
          </cell>
          <cell r="J1119">
            <v>82.999999996</v>
          </cell>
          <cell r="K1119">
            <v>94.529755120000004</v>
          </cell>
          <cell r="L1119">
            <v>103.564513025</v>
          </cell>
          <cell r="M1119">
            <v>112.76536369</v>
          </cell>
          <cell r="N1119">
            <v>126.71724078699999</v>
          </cell>
          <cell r="O1119">
            <v>168.71131367500001</v>
          </cell>
          <cell r="P1119">
            <v>295.06780305000001</v>
          </cell>
          <cell r="Q1119">
            <v>713.999719669</v>
          </cell>
          <cell r="R1119">
            <v>1328.5878593299999</v>
          </cell>
          <cell r="U1119">
            <v>0</v>
          </cell>
          <cell r="X1119" t="str">
            <v>Buildout</v>
          </cell>
        </row>
        <row r="1120">
          <cell r="B1120">
            <v>2220</v>
          </cell>
          <cell r="C1120">
            <v>0</v>
          </cell>
          <cell r="D1120">
            <v>0</v>
          </cell>
          <cell r="E1120">
            <v>0</v>
          </cell>
          <cell r="F1120">
            <v>0</v>
          </cell>
          <cell r="G1120">
            <v>0</v>
          </cell>
          <cell r="H1120" t="str">
            <v>Calgary</v>
          </cell>
          <cell r="I1120" t="str">
            <v>City</v>
          </cell>
          <cell r="J1120">
            <v>741.99999999600004</v>
          </cell>
          <cell r="K1120">
            <v>798.48479021699995</v>
          </cell>
          <cell r="L1120">
            <v>845.14972873500005</v>
          </cell>
          <cell r="M1120">
            <v>885.79280791099995</v>
          </cell>
          <cell r="N1120">
            <v>921.92363225400004</v>
          </cell>
          <cell r="O1120">
            <v>1019.74942635</v>
          </cell>
          <cell r="P1120">
            <v>1117.76168659</v>
          </cell>
          <cell r="Q1120">
            <v>1192.4530166500001</v>
          </cell>
          <cell r="R1120">
            <v>1235.516574</v>
          </cell>
          <cell r="U1120">
            <v>0</v>
          </cell>
          <cell r="X1120" t="str">
            <v>Buildout</v>
          </cell>
        </row>
        <row r="1121">
          <cell r="B1121">
            <v>2221</v>
          </cell>
          <cell r="C1121">
            <v>0</v>
          </cell>
          <cell r="D1121">
            <v>0</v>
          </cell>
          <cell r="E1121">
            <v>0</v>
          </cell>
          <cell r="F1121">
            <v>0</v>
          </cell>
          <cell r="G1121">
            <v>0</v>
          </cell>
          <cell r="H1121" t="str">
            <v>Calgary</v>
          </cell>
          <cell r="I1121" t="str">
            <v>City</v>
          </cell>
          <cell r="J1121">
            <v>1632.00000002</v>
          </cell>
          <cell r="K1121">
            <v>1778.7192433</v>
          </cell>
          <cell r="L1121">
            <v>1958.9184326899999</v>
          </cell>
          <cell r="M1121">
            <v>2149.9694922799999</v>
          </cell>
          <cell r="N1121">
            <v>2330.8050406399998</v>
          </cell>
          <cell r="O1121">
            <v>2918.2365705699999</v>
          </cell>
          <cell r="P1121">
            <v>3331.52227335</v>
          </cell>
          <cell r="Q1121">
            <v>3219.4845951100001</v>
          </cell>
          <cell r="R1121">
            <v>3077.22472728</v>
          </cell>
          <cell r="U1121">
            <v>0</v>
          </cell>
          <cell r="X1121" t="str">
            <v>Buildout</v>
          </cell>
        </row>
        <row r="1122">
          <cell r="B1122">
            <v>2222</v>
          </cell>
          <cell r="C1122">
            <v>0</v>
          </cell>
          <cell r="D1122">
            <v>0</v>
          </cell>
          <cell r="E1122">
            <v>0</v>
          </cell>
          <cell r="F1122">
            <v>0</v>
          </cell>
          <cell r="G1122">
            <v>0</v>
          </cell>
          <cell r="H1122" t="str">
            <v>Calgary</v>
          </cell>
          <cell r="I1122" t="str">
            <v>City</v>
          </cell>
          <cell r="J1122">
            <v>242.00000000399999</v>
          </cell>
          <cell r="K1122">
            <v>248.61108146699999</v>
          </cell>
          <cell r="L1122">
            <v>270.28596992799999</v>
          </cell>
          <cell r="M1122">
            <v>286.78754262299998</v>
          </cell>
          <cell r="N1122">
            <v>300.409705288</v>
          </cell>
          <cell r="O1122">
            <v>339.673035502</v>
          </cell>
          <cell r="P1122">
            <v>403.07976968999998</v>
          </cell>
          <cell r="Q1122">
            <v>482.76954728800001</v>
          </cell>
          <cell r="R1122">
            <v>541.01418709799998</v>
          </cell>
          <cell r="U1122">
            <v>0</v>
          </cell>
          <cell r="X1122" t="str">
            <v>Buildout</v>
          </cell>
        </row>
        <row r="1123">
          <cell r="B1123">
            <v>2223</v>
          </cell>
          <cell r="C1123">
            <v>0</v>
          </cell>
          <cell r="D1123">
            <v>0</v>
          </cell>
          <cell r="E1123">
            <v>0</v>
          </cell>
          <cell r="F1123">
            <v>0</v>
          </cell>
          <cell r="G1123">
            <v>0</v>
          </cell>
          <cell r="H1123" t="str">
            <v>Calgary</v>
          </cell>
          <cell r="I1123" t="str">
            <v>City</v>
          </cell>
          <cell r="J1123">
            <v>0</v>
          </cell>
          <cell r="K1123">
            <v>0</v>
          </cell>
          <cell r="L1123">
            <v>0</v>
          </cell>
          <cell r="M1123">
            <v>0</v>
          </cell>
          <cell r="N1123">
            <v>0</v>
          </cell>
          <cell r="O1123">
            <v>0</v>
          </cell>
          <cell r="P1123">
            <v>0</v>
          </cell>
          <cell r="Q1123">
            <v>0</v>
          </cell>
          <cell r="R1123">
            <v>0</v>
          </cell>
          <cell r="U1123">
            <v>0</v>
          </cell>
          <cell r="X1123" t="str">
            <v>Buildout</v>
          </cell>
        </row>
        <row r="1124">
          <cell r="B1124">
            <v>2224</v>
          </cell>
          <cell r="C1124">
            <v>0</v>
          </cell>
          <cell r="D1124">
            <v>0</v>
          </cell>
          <cell r="E1124">
            <v>0</v>
          </cell>
          <cell r="F1124">
            <v>0</v>
          </cell>
          <cell r="G1124">
            <v>0</v>
          </cell>
          <cell r="H1124" t="str">
            <v>Calgary</v>
          </cell>
          <cell r="I1124" t="str">
            <v>City</v>
          </cell>
          <cell r="J1124">
            <v>549.99999999199997</v>
          </cell>
          <cell r="K1124">
            <v>627.31169983699999</v>
          </cell>
          <cell r="L1124">
            <v>666.62912884699995</v>
          </cell>
          <cell r="M1124">
            <v>703.91656976700006</v>
          </cell>
          <cell r="N1124">
            <v>735.85163256700002</v>
          </cell>
          <cell r="O1124">
            <v>826.08404246800001</v>
          </cell>
          <cell r="P1124">
            <v>884.43137965400001</v>
          </cell>
          <cell r="Q1124">
            <v>857.40774666300001</v>
          </cell>
          <cell r="R1124">
            <v>823.301940737</v>
          </cell>
          <cell r="U1124">
            <v>0</v>
          </cell>
          <cell r="X1124" t="str">
            <v>Buildout</v>
          </cell>
        </row>
        <row r="1125">
          <cell r="B1125">
            <v>2225</v>
          </cell>
          <cell r="C1125">
            <v>0</v>
          </cell>
          <cell r="D1125">
            <v>0</v>
          </cell>
          <cell r="E1125">
            <v>0</v>
          </cell>
          <cell r="F1125">
            <v>0</v>
          </cell>
          <cell r="G1125">
            <v>0</v>
          </cell>
          <cell r="H1125" t="str">
            <v>Calgary</v>
          </cell>
          <cell r="I1125" t="str">
            <v>City</v>
          </cell>
          <cell r="J1125">
            <v>551.99999999700003</v>
          </cell>
          <cell r="K1125">
            <v>594.88707508699997</v>
          </cell>
          <cell r="L1125">
            <v>629.65338419499994</v>
          </cell>
          <cell r="M1125">
            <v>659.93328806099998</v>
          </cell>
          <cell r="N1125">
            <v>682.79685616400002</v>
          </cell>
          <cell r="O1125">
            <v>747.10081989599996</v>
          </cell>
          <cell r="P1125">
            <v>770.42925211800002</v>
          </cell>
          <cell r="Q1125">
            <v>722.91731042799995</v>
          </cell>
          <cell r="R1125">
            <v>679.74675906499999</v>
          </cell>
          <cell r="U1125">
            <v>0</v>
          </cell>
          <cell r="X1125" t="str">
            <v>Buildout</v>
          </cell>
        </row>
        <row r="1126">
          <cell r="B1126">
            <v>2226</v>
          </cell>
          <cell r="C1126">
            <v>0</v>
          </cell>
          <cell r="D1126">
            <v>0</v>
          </cell>
          <cell r="E1126">
            <v>0</v>
          </cell>
          <cell r="F1126">
            <v>0</v>
          </cell>
          <cell r="G1126">
            <v>0</v>
          </cell>
          <cell r="H1126" t="str">
            <v>Calgary</v>
          </cell>
          <cell r="I1126" t="str">
            <v>City</v>
          </cell>
          <cell r="J1126">
            <v>1821.00000004</v>
          </cell>
          <cell r="K1126">
            <v>2024.31270221</v>
          </cell>
          <cell r="L1126">
            <v>2142.61730769</v>
          </cell>
          <cell r="M1126">
            <v>2245.65534015</v>
          </cell>
          <cell r="N1126">
            <v>2339.2894317700002</v>
          </cell>
          <cell r="O1126">
            <v>2591.6305621400002</v>
          </cell>
          <cell r="P1126">
            <v>2866.2154773100001</v>
          </cell>
          <cell r="Q1126">
            <v>3115.4330409899999</v>
          </cell>
          <cell r="R1126">
            <v>3273.2412902199999</v>
          </cell>
          <cell r="U1126">
            <v>0</v>
          </cell>
          <cell r="X1126" t="str">
            <v>Buildout</v>
          </cell>
        </row>
        <row r="1127">
          <cell r="B1127">
            <v>2227</v>
          </cell>
          <cell r="C1127">
            <v>0</v>
          </cell>
          <cell r="D1127">
            <v>0</v>
          </cell>
          <cell r="E1127">
            <v>0</v>
          </cell>
          <cell r="F1127">
            <v>0</v>
          </cell>
          <cell r="G1127">
            <v>0</v>
          </cell>
          <cell r="H1127" t="str">
            <v>Calgary</v>
          </cell>
          <cell r="I1127" t="str">
            <v>City</v>
          </cell>
          <cell r="J1127">
            <v>0</v>
          </cell>
          <cell r="K1127">
            <v>0</v>
          </cell>
          <cell r="L1127">
            <v>0</v>
          </cell>
          <cell r="M1127">
            <v>0</v>
          </cell>
          <cell r="N1127">
            <v>0</v>
          </cell>
          <cell r="O1127">
            <v>0</v>
          </cell>
          <cell r="P1127">
            <v>0</v>
          </cell>
          <cell r="Q1127">
            <v>0</v>
          </cell>
          <cell r="R1127">
            <v>0</v>
          </cell>
          <cell r="U1127">
            <v>0</v>
          </cell>
          <cell r="X1127" t="str">
            <v>Buildout</v>
          </cell>
        </row>
        <row r="1128">
          <cell r="B1128">
            <v>2228</v>
          </cell>
          <cell r="C1128">
            <v>0</v>
          </cell>
          <cell r="D1128">
            <v>0</v>
          </cell>
          <cell r="E1128">
            <v>0</v>
          </cell>
          <cell r="F1128">
            <v>0</v>
          </cell>
          <cell r="G1128">
            <v>0</v>
          </cell>
          <cell r="H1128" t="str">
            <v>Calgary</v>
          </cell>
          <cell r="I1128" t="str">
            <v>City</v>
          </cell>
          <cell r="J1128">
            <v>0</v>
          </cell>
          <cell r="K1128">
            <v>0</v>
          </cell>
          <cell r="L1128">
            <v>0</v>
          </cell>
          <cell r="M1128">
            <v>0</v>
          </cell>
          <cell r="N1128">
            <v>0</v>
          </cell>
          <cell r="O1128">
            <v>0</v>
          </cell>
          <cell r="P1128">
            <v>0</v>
          </cell>
          <cell r="Q1128">
            <v>0</v>
          </cell>
          <cell r="R1128">
            <v>0</v>
          </cell>
          <cell r="U1128">
            <v>0</v>
          </cell>
          <cell r="X1128" t="str">
            <v>Buildout</v>
          </cell>
        </row>
        <row r="1129">
          <cell r="B1129">
            <v>2229</v>
          </cell>
          <cell r="C1129">
            <v>0</v>
          </cell>
          <cell r="D1129">
            <v>0</v>
          </cell>
          <cell r="E1129">
            <v>0</v>
          </cell>
          <cell r="F1129">
            <v>0</v>
          </cell>
          <cell r="G1129">
            <v>0</v>
          </cell>
          <cell r="H1129" t="str">
            <v>Calgary</v>
          </cell>
          <cell r="I1129" t="str">
            <v>City</v>
          </cell>
          <cell r="J1129">
            <v>1193.9999999900001</v>
          </cell>
          <cell r="K1129">
            <v>1374.6089164299999</v>
          </cell>
          <cell r="L1129">
            <v>1551.04735486</v>
          </cell>
          <cell r="M1129">
            <v>1720.42992409</v>
          </cell>
          <cell r="N1129">
            <v>1871.97844994</v>
          </cell>
          <cell r="O1129">
            <v>2379.89671546</v>
          </cell>
          <cell r="P1129">
            <v>2830.3080045800002</v>
          </cell>
          <cell r="Q1129">
            <v>2817.3602843399999</v>
          </cell>
          <cell r="R1129">
            <v>2711.7258505</v>
          </cell>
          <cell r="U1129">
            <v>0</v>
          </cell>
          <cell r="X1129" t="str">
            <v>Buildout</v>
          </cell>
        </row>
        <row r="1130">
          <cell r="B1130">
            <v>2230</v>
          </cell>
          <cell r="C1130">
            <v>0</v>
          </cell>
          <cell r="D1130">
            <v>0</v>
          </cell>
          <cell r="E1130">
            <v>0</v>
          </cell>
          <cell r="F1130">
            <v>0</v>
          </cell>
          <cell r="G1130">
            <v>0</v>
          </cell>
          <cell r="H1130" t="str">
            <v>Calgary</v>
          </cell>
          <cell r="I1130" t="str">
            <v>City</v>
          </cell>
          <cell r="J1130">
            <v>542.99999999600004</v>
          </cell>
          <cell r="K1130">
            <v>573.12554616900002</v>
          </cell>
          <cell r="L1130">
            <v>623.09287753199999</v>
          </cell>
          <cell r="M1130">
            <v>661.13411369599999</v>
          </cell>
          <cell r="N1130">
            <v>686.46757321500002</v>
          </cell>
          <cell r="O1130">
            <v>760.20701250000002</v>
          </cell>
          <cell r="P1130">
            <v>820.63644910799997</v>
          </cell>
          <cell r="Q1130">
            <v>788.50369805100001</v>
          </cell>
          <cell r="R1130">
            <v>735.67640195700005</v>
          </cell>
          <cell r="U1130">
            <v>0</v>
          </cell>
          <cell r="X1130" t="str">
            <v>Buildout</v>
          </cell>
        </row>
        <row r="1131">
          <cell r="B1131">
            <v>2231</v>
          </cell>
          <cell r="C1131">
            <v>0</v>
          </cell>
          <cell r="D1131">
            <v>0</v>
          </cell>
          <cell r="E1131">
            <v>0</v>
          </cell>
          <cell r="F1131">
            <v>0</v>
          </cell>
          <cell r="G1131">
            <v>0</v>
          </cell>
          <cell r="H1131" t="str">
            <v>Calgary</v>
          </cell>
          <cell r="I1131" t="str">
            <v>City</v>
          </cell>
          <cell r="J1131">
            <v>1084.00000002</v>
          </cell>
          <cell r="K1131">
            <v>1194.6532496299999</v>
          </cell>
          <cell r="L1131">
            <v>1298.8078019300001</v>
          </cell>
          <cell r="M1131">
            <v>1378.10296963</v>
          </cell>
          <cell r="N1131">
            <v>1430.90937454</v>
          </cell>
          <cell r="O1131">
            <v>1584.6157675100001</v>
          </cell>
          <cell r="P1131">
            <v>1710.57808563</v>
          </cell>
          <cell r="Q1131">
            <v>1643.5988766</v>
          </cell>
          <cell r="R1131">
            <v>1533.4828617799999</v>
          </cell>
          <cell r="U1131">
            <v>0</v>
          </cell>
          <cell r="X1131" t="str">
            <v>Buildout</v>
          </cell>
        </row>
        <row r="1132">
          <cell r="B1132">
            <v>2232</v>
          </cell>
          <cell r="C1132">
            <v>0</v>
          </cell>
          <cell r="D1132">
            <v>0</v>
          </cell>
          <cell r="E1132">
            <v>0</v>
          </cell>
          <cell r="F1132">
            <v>0</v>
          </cell>
          <cell r="G1132">
            <v>0</v>
          </cell>
          <cell r="H1132" t="str">
            <v>Calgary</v>
          </cell>
          <cell r="I1132" t="str">
            <v>City</v>
          </cell>
          <cell r="J1132">
            <v>343.00000000599999</v>
          </cell>
          <cell r="K1132">
            <v>443.105795188</v>
          </cell>
          <cell r="L1132">
            <v>489.27254886899999</v>
          </cell>
          <cell r="M1132">
            <v>534.85796069800006</v>
          </cell>
          <cell r="N1132">
            <v>587.321172434</v>
          </cell>
          <cell r="O1132">
            <v>757.83667880200005</v>
          </cell>
          <cell r="P1132">
            <v>1077.19153691</v>
          </cell>
          <cell r="Q1132">
            <v>1687.98053164</v>
          </cell>
          <cell r="R1132">
            <v>2320.3674154700002</v>
          </cell>
          <cell r="U1132">
            <v>0</v>
          </cell>
          <cell r="X1132" t="str">
            <v>Buildout</v>
          </cell>
        </row>
        <row r="1133">
          <cell r="B1133">
            <v>2233</v>
          </cell>
          <cell r="C1133">
            <v>0</v>
          </cell>
          <cell r="D1133">
            <v>0</v>
          </cell>
          <cell r="E1133">
            <v>0</v>
          </cell>
          <cell r="F1133">
            <v>0</v>
          </cell>
          <cell r="G1133">
            <v>0</v>
          </cell>
          <cell r="H1133" t="str">
            <v>Calgary</v>
          </cell>
          <cell r="I1133" t="str">
            <v>City</v>
          </cell>
          <cell r="J1133">
            <v>195.99999999900001</v>
          </cell>
          <cell r="K1133">
            <v>215.262167874</v>
          </cell>
          <cell r="L1133">
            <v>227.84248985100001</v>
          </cell>
          <cell r="M1133">
            <v>238.79938888300001</v>
          </cell>
          <cell r="N1133">
            <v>247.425341753</v>
          </cell>
          <cell r="O1133">
            <v>271.43698507599998</v>
          </cell>
          <cell r="P1133">
            <v>284.07024065500002</v>
          </cell>
          <cell r="Q1133">
            <v>274.97733443599998</v>
          </cell>
          <cell r="R1133">
            <v>264.77705421500002</v>
          </cell>
          <cell r="U1133">
            <v>0</v>
          </cell>
          <cell r="X1133" t="str">
            <v>Buildout</v>
          </cell>
        </row>
        <row r="1134">
          <cell r="B1134">
            <v>2301</v>
          </cell>
          <cell r="C1134">
            <v>0</v>
          </cell>
          <cell r="D1134">
            <v>0</v>
          </cell>
          <cell r="E1134">
            <v>0</v>
          </cell>
          <cell r="F1134">
            <v>0</v>
          </cell>
          <cell r="G1134">
            <v>0</v>
          </cell>
          <cell r="H1134" t="str">
            <v>Calgary</v>
          </cell>
          <cell r="I1134" t="str">
            <v>City</v>
          </cell>
          <cell r="J1134">
            <v>387.00000000699998</v>
          </cell>
          <cell r="K1134">
            <v>351.82169648199999</v>
          </cell>
          <cell r="L1134">
            <v>377.41120275100002</v>
          </cell>
          <cell r="M1134">
            <v>401.37629514000002</v>
          </cell>
          <cell r="N1134">
            <v>430.96873399999998</v>
          </cell>
          <cell r="O1134">
            <v>552.97076912399996</v>
          </cell>
          <cell r="P1134">
            <v>715.83724982700005</v>
          </cell>
          <cell r="Q1134">
            <v>919.48252754800001</v>
          </cell>
          <cell r="R1134">
            <v>1091.8182638200001</v>
          </cell>
          <cell r="U1134">
            <v>0</v>
          </cell>
          <cell r="X1134" t="str">
            <v>Buildout</v>
          </cell>
        </row>
        <row r="1135">
          <cell r="B1135">
            <v>2302</v>
          </cell>
          <cell r="C1135">
            <v>0</v>
          </cell>
          <cell r="D1135">
            <v>0</v>
          </cell>
          <cell r="E1135">
            <v>0</v>
          </cell>
          <cell r="F1135">
            <v>0</v>
          </cell>
          <cell r="G1135">
            <v>0</v>
          </cell>
          <cell r="H1135" t="str">
            <v>Calgary</v>
          </cell>
          <cell r="I1135" t="str">
            <v>City</v>
          </cell>
          <cell r="J1135">
            <v>1372</v>
          </cell>
          <cell r="K1135">
            <v>1389.6957010399999</v>
          </cell>
          <cell r="L1135">
            <v>1490.77425057</v>
          </cell>
          <cell r="M1135">
            <v>1585.4363652100001</v>
          </cell>
          <cell r="N1135">
            <v>1665.08298365</v>
          </cell>
          <cell r="O1135">
            <v>1651.7865393100001</v>
          </cell>
          <cell r="P1135">
            <v>1618.31739401</v>
          </cell>
          <cell r="Q1135">
            <v>1530.63824778</v>
          </cell>
          <cell r="R1135">
            <v>1441.1801072600001</v>
          </cell>
          <cell r="U1135">
            <v>0</v>
          </cell>
          <cell r="X1135" t="str">
            <v>Buildout</v>
          </cell>
        </row>
        <row r="1136">
          <cell r="B1136">
            <v>2303</v>
          </cell>
          <cell r="C1136">
            <v>0</v>
          </cell>
          <cell r="D1136">
            <v>0</v>
          </cell>
          <cell r="E1136">
            <v>0</v>
          </cell>
          <cell r="F1136">
            <v>0</v>
          </cell>
          <cell r="G1136">
            <v>0</v>
          </cell>
          <cell r="H1136" t="str">
            <v>Calgary</v>
          </cell>
          <cell r="I1136" t="str">
            <v>City</v>
          </cell>
          <cell r="J1136">
            <v>2021.9999999900001</v>
          </cell>
          <cell r="K1136">
            <v>2086.0957057599999</v>
          </cell>
          <cell r="L1136">
            <v>2237.8264245800001</v>
          </cell>
          <cell r="M1136">
            <v>2379.9253245999998</v>
          </cell>
          <cell r="N1136">
            <v>2498.6708866700001</v>
          </cell>
          <cell r="O1136">
            <v>2469.3226586400001</v>
          </cell>
          <cell r="P1136">
            <v>2409.2650787600001</v>
          </cell>
          <cell r="Q1136">
            <v>2267.8723312400002</v>
          </cell>
          <cell r="R1136">
            <v>2127.1531626699998</v>
          </cell>
          <cell r="U1136">
            <v>0</v>
          </cell>
          <cell r="X1136" t="str">
            <v>Buildout</v>
          </cell>
        </row>
        <row r="1137">
          <cell r="B1137">
            <v>2304</v>
          </cell>
          <cell r="C1137">
            <v>0</v>
          </cell>
          <cell r="D1137">
            <v>0</v>
          </cell>
          <cell r="E1137">
            <v>0</v>
          </cell>
          <cell r="F1137">
            <v>0</v>
          </cell>
          <cell r="G1137">
            <v>0</v>
          </cell>
          <cell r="H1137" t="str">
            <v>Calgary</v>
          </cell>
          <cell r="I1137" t="str">
            <v>City</v>
          </cell>
          <cell r="J1137">
            <v>56.000000000999997</v>
          </cell>
          <cell r="K1137">
            <v>71.268250972199993</v>
          </cell>
          <cell r="L1137">
            <v>80.184069156600003</v>
          </cell>
          <cell r="M1137">
            <v>90.580888637200005</v>
          </cell>
          <cell r="N1137">
            <v>104.46131982199999</v>
          </cell>
          <cell r="O1137">
            <v>142.67397100700001</v>
          </cell>
          <cell r="P1137">
            <v>304.07830133099998</v>
          </cell>
          <cell r="Q1137">
            <v>699.30740924500003</v>
          </cell>
          <cell r="R1137">
            <v>1258.2278371899999</v>
          </cell>
          <cell r="U1137">
            <v>0</v>
          </cell>
          <cell r="X1137" t="str">
            <v>Buildout</v>
          </cell>
        </row>
        <row r="1138">
          <cell r="B1138">
            <v>2305</v>
          </cell>
          <cell r="C1138">
            <v>0</v>
          </cell>
          <cell r="D1138">
            <v>0</v>
          </cell>
          <cell r="E1138">
            <v>0</v>
          </cell>
          <cell r="F1138">
            <v>0</v>
          </cell>
          <cell r="G1138">
            <v>0</v>
          </cell>
          <cell r="H1138" t="str">
            <v>Calgary</v>
          </cell>
          <cell r="I1138" t="str">
            <v>City</v>
          </cell>
          <cell r="J1138">
            <v>2873</v>
          </cell>
          <cell r="K1138">
            <v>2960.7480366700001</v>
          </cell>
          <cell r="L1138">
            <v>3127.9338891299999</v>
          </cell>
          <cell r="M1138">
            <v>3302.44466315</v>
          </cell>
          <cell r="N1138">
            <v>3473.01093765</v>
          </cell>
          <cell r="O1138">
            <v>3573.7060303600001</v>
          </cell>
          <cell r="P1138">
            <v>3602.46993793</v>
          </cell>
          <cell r="Q1138">
            <v>3622.2733977100002</v>
          </cell>
          <cell r="R1138">
            <v>3641.0583112200002</v>
          </cell>
          <cell r="U1138">
            <v>0</v>
          </cell>
          <cell r="X1138" t="str">
            <v>Buildout</v>
          </cell>
        </row>
        <row r="1139">
          <cell r="B1139">
            <v>2306</v>
          </cell>
          <cell r="C1139">
            <v>0</v>
          </cell>
          <cell r="D1139">
            <v>0</v>
          </cell>
          <cell r="E1139">
            <v>0</v>
          </cell>
          <cell r="F1139">
            <v>0</v>
          </cell>
          <cell r="G1139">
            <v>0</v>
          </cell>
          <cell r="H1139" t="str">
            <v>Calgary</v>
          </cell>
          <cell r="I1139" t="str">
            <v>City</v>
          </cell>
          <cell r="J1139">
            <v>1540.0000000099999</v>
          </cell>
          <cell r="K1139">
            <v>1749.48685802</v>
          </cell>
          <cell r="L1139">
            <v>1848.2758968999999</v>
          </cell>
          <cell r="M1139">
            <v>1951.3931845899999</v>
          </cell>
          <cell r="N1139">
            <v>2046.90965861</v>
          </cell>
          <cell r="O1139">
            <v>2043.54617042</v>
          </cell>
          <cell r="P1139">
            <v>1991.3440636299999</v>
          </cell>
          <cell r="Q1139">
            <v>1929.9165896699999</v>
          </cell>
          <cell r="R1139">
            <v>1888.7132575000001</v>
          </cell>
          <cell r="U1139">
            <v>0</v>
          </cell>
          <cell r="X1139" t="str">
            <v>Buildout</v>
          </cell>
        </row>
        <row r="1140">
          <cell r="B1140">
            <v>2307</v>
          </cell>
          <cell r="C1140">
            <v>0</v>
          </cell>
          <cell r="D1140">
            <v>0</v>
          </cell>
          <cell r="E1140">
            <v>0</v>
          </cell>
          <cell r="F1140">
            <v>0</v>
          </cell>
          <cell r="G1140">
            <v>0</v>
          </cell>
          <cell r="H1140" t="str">
            <v>Calgary</v>
          </cell>
          <cell r="I1140" t="str">
            <v>City</v>
          </cell>
          <cell r="J1140">
            <v>1897</v>
          </cell>
          <cell r="K1140">
            <v>1909.1500879600001</v>
          </cell>
          <cell r="L1140">
            <v>2048.0107905599998</v>
          </cell>
          <cell r="M1140">
            <v>2178.0566589199998</v>
          </cell>
          <cell r="N1140">
            <v>2290.0666194199998</v>
          </cell>
          <cell r="O1140">
            <v>2301.9955276400001</v>
          </cell>
          <cell r="P1140">
            <v>2288.1427014400001</v>
          </cell>
          <cell r="Q1140">
            <v>2200.2800159200001</v>
          </cell>
          <cell r="R1140">
            <v>2099.2393530999998</v>
          </cell>
          <cell r="U1140">
            <v>0</v>
          </cell>
          <cell r="X1140" t="str">
            <v>Buildout</v>
          </cell>
        </row>
        <row r="1141">
          <cell r="B1141">
            <v>2308</v>
          </cell>
          <cell r="C1141">
            <v>0</v>
          </cell>
          <cell r="D1141">
            <v>0</v>
          </cell>
          <cell r="E1141">
            <v>0</v>
          </cell>
          <cell r="F1141">
            <v>0</v>
          </cell>
          <cell r="G1141">
            <v>0</v>
          </cell>
          <cell r="H1141" t="str">
            <v>Calgary</v>
          </cell>
          <cell r="I1141" t="str">
            <v>City</v>
          </cell>
          <cell r="J1141">
            <v>963.99999999600004</v>
          </cell>
          <cell r="K1141">
            <v>1009.53337672</v>
          </cell>
          <cell r="L1141">
            <v>1097.389942</v>
          </cell>
          <cell r="M1141">
            <v>1170.43431416</v>
          </cell>
          <cell r="N1141">
            <v>1222.9327825800001</v>
          </cell>
          <cell r="O1141">
            <v>1184.8366676400001</v>
          </cell>
          <cell r="P1141">
            <v>1148.2961781900001</v>
          </cell>
          <cell r="Q1141">
            <v>1058.25154484</v>
          </cell>
          <cell r="R1141">
            <v>958.90265154400004</v>
          </cell>
          <cell r="U1141">
            <v>0</v>
          </cell>
          <cell r="X1141" t="str">
            <v>Buildout</v>
          </cell>
        </row>
        <row r="1142">
          <cell r="B1142">
            <v>2309</v>
          </cell>
          <cell r="C1142">
            <v>0</v>
          </cell>
          <cell r="D1142">
            <v>0</v>
          </cell>
          <cell r="E1142">
            <v>0</v>
          </cell>
          <cell r="F1142">
            <v>0</v>
          </cell>
          <cell r="G1142">
            <v>0</v>
          </cell>
          <cell r="H1142" t="str">
            <v>Calgary</v>
          </cell>
          <cell r="I1142" t="str">
            <v>City</v>
          </cell>
          <cell r="J1142">
            <v>1959.0000000099999</v>
          </cell>
          <cell r="K1142">
            <v>2074.54173455</v>
          </cell>
          <cell r="L1142">
            <v>2233.4031575899999</v>
          </cell>
          <cell r="M1142">
            <v>2377.0782787200001</v>
          </cell>
          <cell r="N1142">
            <v>2490.5676596100002</v>
          </cell>
          <cell r="O1142">
            <v>2426.9499604799998</v>
          </cell>
          <cell r="P1142">
            <v>2341.25181931</v>
          </cell>
          <cell r="Q1142">
            <v>2167.3158572000002</v>
          </cell>
          <cell r="R1142">
            <v>1996.29798564</v>
          </cell>
          <cell r="U1142">
            <v>0</v>
          </cell>
          <cell r="X1142" t="str">
            <v>Buildout</v>
          </cell>
        </row>
        <row r="1143">
          <cell r="B1143">
            <v>2310</v>
          </cell>
          <cell r="C1143">
            <v>0</v>
          </cell>
          <cell r="D1143">
            <v>0</v>
          </cell>
          <cell r="E1143">
            <v>0</v>
          </cell>
          <cell r="F1143">
            <v>0</v>
          </cell>
          <cell r="G1143">
            <v>0</v>
          </cell>
          <cell r="H1143" t="str">
            <v>Calgary</v>
          </cell>
          <cell r="I1143" t="str">
            <v>City</v>
          </cell>
          <cell r="J1143">
            <v>1221.00000002</v>
          </cell>
          <cell r="K1143">
            <v>1267.5928766500001</v>
          </cell>
          <cell r="L1143">
            <v>1359.79036189</v>
          </cell>
          <cell r="M1143">
            <v>1446.1351794499999</v>
          </cell>
          <cell r="N1143">
            <v>1521.5945364199999</v>
          </cell>
          <cell r="O1143">
            <v>1542.3527730200001</v>
          </cell>
          <cell r="P1143">
            <v>1547.1152792099999</v>
          </cell>
          <cell r="Q1143">
            <v>1503.26508046</v>
          </cell>
          <cell r="R1143">
            <v>1446.12011906</v>
          </cell>
          <cell r="U1143">
            <v>0</v>
          </cell>
          <cell r="X1143" t="str">
            <v>Buildout</v>
          </cell>
        </row>
        <row r="1144">
          <cell r="B1144">
            <v>2311</v>
          </cell>
          <cell r="C1144">
            <v>0</v>
          </cell>
          <cell r="D1144">
            <v>0</v>
          </cell>
          <cell r="E1144">
            <v>0</v>
          </cell>
          <cell r="F1144">
            <v>0</v>
          </cell>
          <cell r="G1144">
            <v>0</v>
          </cell>
          <cell r="H1144" t="str">
            <v>Calgary</v>
          </cell>
          <cell r="I1144" t="str">
            <v>City</v>
          </cell>
          <cell r="J1144">
            <v>585.00000000199998</v>
          </cell>
          <cell r="K1144">
            <v>586.71441724700003</v>
          </cell>
          <cell r="L1144">
            <v>629.388682002</v>
          </cell>
          <cell r="M1144">
            <v>669.35399774799998</v>
          </cell>
          <cell r="N1144">
            <v>710.18425297199997</v>
          </cell>
          <cell r="O1144">
            <v>793.37698364000005</v>
          </cell>
          <cell r="P1144">
            <v>884.53956086100004</v>
          </cell>
          <cell r="Q1144">
            <v>967.21147105399996</v>
          </cell>
          <cell r="R1144">
            <v>1019.36511783</v>
          </cell>
          <cell r="U1144">
            <v>0</v>
          </cell>
          <cell r="X1144" t="str">
            <v>Buildout</v>
          </cell>
        </row>
        <row r="1145">
          <cell r="B1145">
            <v>2312</v>
          </cell>
          <cell r="C1145">
            <v>0</v>
          </cell>
          <cell r="D1145">
            <v>0</v>
          </cell>
          <cell r="E1145">
            <v>0</v>
          </cell>
          <cell r="F1145">
            <v>0</v>
          </cell>
          <cell r="G1145">
            <v>0</v>
          </cell>
          <cell r="H1145" t="str">
            <v>Calgary</v>
          </cell>
          <cell r="I1145" t="str">
            <v>City</v>
          </cell>
          <cell r="J1145">
            <v>232.00000000099999</v>
          </cell>
          <cell r="K1145">
            <v>238.326742225</v>
          </cell>
          <cell r="L1145">
            <v>273.16483918099999</v>
          </cell>
          <cell r="M1145">
            <v>312.91061958699999</v>
          </cell>
          <cell r="N1145">
            <v>373.27348211200001</v>
          </cell>
          <cell r="O1145">
            <v>698.19367041999999</v>
          </cell>
          <cell r="P1145">
            <v>1231.26883714</v>
          </cell>
          <cell r="Q1145">
            <v>2108.5779200799998</v>
          </cell>
          <cell r="R1145">
            <v>3061.24081041</v>
          </cell>
          <cell r="U1145">
            <v>0</v>
          </cell>
          <cell r="X1145" t="str">
            <v>Buildout</v>
          </cell>
        </row>
        <row r="1146">
          <cell r="B1146">
            <v>2313</v>
          </cell>
          <cell r="C1146">
            <v>0</v>
          </cell>
          <cell r="D1146">
            <v>0</v>
          </cell>
          <cell r="E1146">
            <v>0</v>
          </cell>
          <cell r="F1146">
            <v>0</v>
          </cell>
          <cell r="G1146">
            <v>0</v>
          </cell>
          <cell r="H1146" t="str">
            <v>Calgary</v>
          </cell>
          <cell r="I1146" t="str">
            <v>City</v>
          </cell>
          <cell r="J1146">
            <v>450.00000000400001</v>
          </cell>
          <cell r="K1146">
            <v>309.396138812</v>
          </cell>
          <cell r="L1146">
            <v>331.89985148900001</v>
          </cell>
          <cell r="M1146">
            <v>352.97503554000002</v>
          </cell>
          <cell r="N1146">
            <v>376.23162367100002</v>
          </cell>
          <cell r="O1146">
            <v>443.37453090299999</v>
          </cell>
          <cell r="P1146">
            <v>523.72442585199997</v>
          </cell>
          <cell r="Q1146">
            <v>609.89228313800004</v>
          </cell>
          <cell r="R1146">
            <v>673.84768746899999</v>
          </cell>
          <cell r="U1146">
            <v>0</v>
          </cell>
          <cell r="X1146" t="str">
            <v>Buildout</v>
          </cell>
        </row>
        <row r="1147">
          <cell r="B1147">
            <v>2314</v>
          </cell>
          <cell r="C1147">
            <v>0</v>
          </cell>
          <cell r="D1147">
            <v>0</v>
          </cell>
          <cell r="E1147">
            <v>0</v>
          </cell>
          <cell r="F1147">
            <v>0</v>
          </cell>
          <cell r="G1147">
            <v>0</v>
          </cell>
          <cell r="H1147" t="str">
            <v>Calgary</v>
          </cell>
          <cell r="I1147" t="str">
            <v>City</v>
          </cell>
          <cell r="J1147">
            <v>624.99999999800002</v>
          </cell>
          <cell r="K1147">
            <v>611.54888988100004</v>
          </cell>
          <cell r="L1147">
            <v>656.02947249500005</v>
          </cell>
          <cell r="M1147">
            <v>697.68644148299995</v>
          </cell>
          <cell r="N1147">
            <v>756.27451834199996</v>
          </cell>
          <cell r="O1147">
            <v>918.84962918999997</v>
          </cell>
          <cell r="P1147">
            <v>1091.94043831</v>
          </cell>
          <cell r="Q1147">
            <v>1279.9440124600001</v>
          </cell>
          <cell r="R1147">
            <v>1420.18770423</v>
          </cell>
          <cell r="U1147">
            <v>0</v>
          </cell>
          <cell r="X1147" t="str">
            <v>Buildout</v>
          </cell>
        </row>
        <row r="1148">
          <cell r="B1148">
            <v>2315</v>
          </cell>
          <cell r="C1148">
            <v>0</v>
          </cell>
          <cell r="D1148">
            <v>0</v>
          </cell>
          <cell r="E1148">
            <v>0</v>
          </cell>
          <cell r="F1148">
            <v>0</v>
          </cell>
          <cell r="G1148">
            <v>0</v>
          </cell>
          <cell r="H1148" t="str">
            <v>Calgary</v>
          </cell>
          <cell r="I1148" t="str">
            <v>City</v>
          </cell>
          <cell r="J1148">
            <v>1420.0000000099999</v>
          </cell>
          <cell r="K1148">
            <v>1478.92077262</v>
          </cell>
          <cell r="L1148">
            <v>1607.9921765300001</v>
          </cell>
          <cell r="M1148">
            <v>1715.1072449999999</v>
          </cell>
          <cell r="N1148">
            <v>1791.87555507</v>
          </cell>
          <cell r="O1148">
            <v>1735.3091419699999</v>
          </cell>
          <cell r="P1148">
            <v>1681.4406453900001</v>
          </cell>
          <cell r="Q1148">
            <v>1548.8404952400001</v>
          </cell>
          <cell r="R1148">
            <v>1402.4252114200001</v>
          </cell>
          <cell r="U1148">
            <v>0</v>
          </cell>
          <cell r="X1148" t="str">
            <v>Buildout</v>
          </cell>
        </row>
        <row r="1149">
          <cell r="B1149">
            <v>2316</v>
          </cell>
          <cell r="C1149">
            <v>0</v>
          </cell>
          <cell r="D1149">
            <v>0</v>
          </cell>
          <cell r="E1149">
            <v>0</v>
          </cell>
          <cell r="F1149">
            <v>0</v>
          </cell>
          <cell r="G1149">
            <v>0</v>
          </cell>
          <cell r="H1149" t="str">
            <v>Calgary</v>
          </cell>
          <cell r="I1149" t="str">
            <v>City</v>
          </cell>
          <cell r="J1149">
            <v>1044.9999999900001</v>
          </cell>
          <cell r="K1149">
            <v>1082.96097246</v>
          </cell>
          <cell r="L1149">
            <v>1179.07196877</v>
          </cell>
          <cell r="M1149">
            <v>1257.98187422</v>
          </cell>
          <cell r="N1149">
            <v>1334.7192602800001</v>
          </cell>
          <cell r="O1149">
            <v>1553.67683115</v>
          </cell>
          <cell r="P1149">
            <v>1836.22257371</v>
          </cell>
          <cell r="Q1149">
            <v>2120.01462864</v>
          </cell>
          <cell r="R1149">
            <v>2306.5948668199999</v>
          </cell>
          <cell r="U1149">
            <v>0</v>
          </cell>
          <cell r="X1149" t="str">
            <v>Buildout</v>
          </cell>
        </row>
        <row r="1150">
          <cell r="B1150">
            <v>2317</v>
          </cell>
          <cell r="C1150">
            <v>0</v>
          </cell>
          <cell r="D1150">
            <v>0</v>
          </cell>
          <cell r="E1150">
            <v>0</v>
          </cell>
          <cell r="F1150">
            <v>0</v>
          </cell>
          <cell r="G1150">
            <v>0</v>
          </cell>
          <cell r="H1150" t="str">
            <v>Calgary</v>
          </cell>
          <cell r="I1150" t="str">
            <v>City</v>
          </cell>
          <cell r="J1150">
            <v>586.00000000099999</v>
          </cell>
          <cell r="K1150">
            <v>600.64298207100001</v>
          </cell>
          <cell r="L1150">
            <v>644.96934814099995</v>
          </cell>
          <cell r="M1150">
            <v>684.85534777600003</v>
          </cell>
          <cell r="N1150">
            <v>723.30279382200001</v>
          </cell>
          <cell r="O1150">
            <v>792.80061383899999</v>
          </cell>
          <cell r="P1150">
            <v>870.07972558400002</v>
          </cell>
          <cell r="Q1150">
            <v>934.17113112000004</v>
          </cell>
          <cell r="R1150">
            <v>969.49573933399995</v>
          </cell>
          <cell r="U1150">
            <v>0</v>
          </cell>
          <cell r="X1150" t="str">
            <v>Buildout</v>
          </cell>
        </row>
        <row r="1151">
          <cell r="B1151">
            <v>2318</v>
          </cell>
          <cell r="C1151">
            <v>0</v>
          </cell>
          <cell r="D1151">
            <v>0</v>
          </cell>
          <cell r="E1151">
            <v>0</v>
          </cell>
          <cell r="F1151">
            <v>0</v>
          </cell>
          <cell r="G1151">
            <v>0</v>
          </cell>
          <cell r="H1151" t="str">
            <v>Calgary</v>
          </cell>
          <cell r="I1151" t="str">
            <v>City</v>
          </cell>
          <cell r="J1151">
            <v>644</v>
          </cell>
          <cell r="K1151">
            <v>717.14321105700003</v>
          </cell>
          <cell r="L1151">
            <v>773.01676133599995</v>
          </cell>
          <cell r="M1151">
            <v>822.96722895400001</v>
          </cell>
          <cell r="N1151">
            <v>861.948796722</v>
          </cell>
          <cell r="O1151">
            <v>839.27851414300005</v>
          </cell>
          <cell r="P1151">
            <v>810.09083581000004</v>
          </cell>
          <cell r="Q1151">
            <v>749.442874007</v>
          </cell>
          <cell r="R1151">
            <v>688.84199826500003</v>
          </cell>
          <cell r="U1151">
            <v>0</v>
          </cell>
          <cell r="X1151" t="str">
            <v>Buildout</v>
          </cell>
        </row>
        <row r="1152">
          <cell r="B1152">
            <v>2319</v>
          </cell>
          <cell r="C1152">
            <v>0</v>
          </cell>
          <cell r="D1152">
            <v>0</v>
          </cell>
          <cell r="E1152">
            <v>0</v>
          </cell>
          <cell r="F1152">
            <v>0</v>
          </cell>
          <cell r="G1152">
            <v>0</v>
          </cell>
          <cell r="H1152" t="str">
            <v>Calgary</v>
          </cell>
          <cell r="I1152" t="str">
            <v>City</v>
          </cell>
          <cell r="J1152">
            <v>493.00000000300003</v>
          </cell>
          <cell r="K1152">
            <v>552.56701750599996</v>
          </cell>
          <cell r="L1152">
            <v>592.75759496800003</v>
          </cell>
          <cell r="M1152">
            <v>630.39688692699997</v>
          </cell>
          <cell r="N1152">
            <v>661.180698044</v>
          </cell>
          <cell r="O1152">
            <v>645.74065647099997</v>
          </cell>
          <cell r="P1152">
            <v>621.94483999099998</v>
          </cell>
          <cell r="Q1152">
            <v>576.77043670099999</v>
          </cell>
          <cell r="R1152">
            <v>534.506465714</v>
          </cell>
          <cell r="U1152">
            <v>0</v>
          </cell>
          <cell r="X1152" t="str">
            <v>Buildout</v>
          </cell>
        </row>
        <row r="1153">
          <cell r="B1153">
            <v>2401</v>
          </cell>
          <cell r="C1153">
            <v>0</v>
          </cell>
          <cell r="D1153">
            <v>0</v>
          </cell>
          <cell r="E1153">
            <v>0</v>
          </cell>
          <cell r="F1153">
            <v>0</v>
          </cell>
          <cell r="G1153">
            <v>0</v>
          </cell>
          <cell r="H1153" t="str">
            <v>Calgary</v>
          </cell>
          <cell r="I1153" t="str">
            <v>City</v>
          </cell>
          <cell r="J1153">
            <v>0</v>
          </cell>
          <cell r="K1153">
            <v>8.9024588958600004E-7</v>
          </cell>
          <cell r="L1153">
            <v>3.0488032622699999E-6</v>
          </cell>
          <cell r="M1153">
            <v>7.0764588038399997E-6</v>
          </cell>
          <cell r="N1153">
            <v>1.23175905569E-5</v>
          </cell>
          <cell r="O1153">
            <v>1048.3526270699999</v>
          </cell>
          <cell r="P1153">
            <v>2932.3947155199999</v>
          </cell>
          <cell r="Q1153">
            <v>3429.0240493800002</v>
          </cell>
          <cell r="R1153">
            <v>3400.9034875100001</v>
          </cell>
          <cell r="U1153">
            <v>0</v>
          </cell>
          <cell r="X1153" t="str">
            <v>Buildout</v>
          </cell>
        </row>
        <row r="1154">
          <cell r="B1154">
            <v>2402</v>
          </cell>
          <cell r="C1154">
            <v>0</v>
          </cell>
          <cell r="D1154">
            <v>0</v>
          </cell>
          <cell r="E1154">
            <v>0</v>
          </cell>
          <cell r="F1154">
            <v>0</v>
          </cell>
          <cell r="G1154">
            <v>0</v>
          </cell>
          <cell r="H1154" t="str">
            <v>Calgary</v>
          </cell>
          <cell r="I1154" t="str">
            <v>City</v>
          </cell>
          <cell r="J1154">
            <v>3111.9999999800002</v>
          </cell>
          <cell r="K1154">
            <v>3232</v>
          </cell>
          <cell r="L1154">
            <v>3611</v>
          </cell>
          <cell r="M1154">
            <v>4094</v>
          </cell>
          <cell r="N1154">
            <v>4328</v>
          </cell>
          <cell r="O1154">
            <v>4328</v>
          </cell>
          <cell r="P1154">
            <v>4652</v>
          </cell>
          <cell r="Q1154">
            <v>5388</v>
          </cell>
          <cell r="R1154">
            <v>5723</v>
          </cell>
          <cell r="U1154">
            <v>0</v>
          </cell>
          <cell r="X1154" t="str">
            <v>Buildout</v>
          </cell>
        </row>
        <row r="1155">
          <cell r="B1155">
            <v>2403</v>
          </cell>
          <cell r="C1155">
            <v>0</v>
          </cell>
          <cell r="D1155">
            <v>0</v>
          </cell>
          <cell r="E1155">
            <v>0</v>
          </cell>
          <cell r="F1155">
            <v>0</v>
          </cell>
          <cell r="G1155">
            <v>0</v>
          </cell>
          <cell r="H1155" t="str">
            <v>Calgary</v>
          </cell>
          <cell r="I1155" t="str">
            <v>City</v>
          </cell>
          <cell r="J1155">
            <v>0</v>
          </cell>
          <cell r="K1155">
            <v>82.167034752600003</v>
          </cell>
          <cell r="L1155">
            <v>85.121488185199993</v>
          </cell>
          <cell r="M1155">
            <v>87.4017866967</v>
          </cell>
          <cell r="N1155">
            <v>87.410134490399997</v>
          </cell>
          <cell r="O1155">
            <v>55.753949867300001</v>
          </cell>
          <cell r="P1155">
            <v>83.217969460000006</v>
          </cell>
          <cell r="Q1155">
            <v>82.931105829000003</v>
          </cell>
          <cell r="R1155">
            <v>76.849929478999996</v>
          </cell>
          <cell r="U1155">
            <v>0</v>
          </cell>
          <cell r="X1155" t="str">
            <v>Buildout</v>
          </cell>
        </row>
        <row r="1156">
          <cell r="B1156">
            <v>2404</v>
          </cell>
          <cell r="C1156">
            <v>0</v>
          </cell>
          <cell r="D1156">
            <v>0</v>
          </cell>
          <cell r="E1156">
            <v>0</v>
          </cell>
          <cell r="F1156">
            <v>0</v>
          </cell>
          <cell r="G1156">
            <v>0</v>
          </cell>
          <cell r="H1156" t="str">
            <v>Calgary</v>
          </cell>
          <cell r="I1156" t="str">
            <v>City</v>
          </cell>
          <cell r="J1156">
            <v>0</v>
          </cell>
          <cell r="K1156">
            <v>0</v>
          </cell>
          <cell r="L1156">
            <v>0</v>
          </cell>
          <cell r="M1156">
            <v>0</v>
          </cell>
          <cell r="N1156">
            <v>0</v>
          </cell>
          <cell r="O1156">
            <v>0</v>
          </cell>
          <cell r="P1156">
            <v>0</v>
          </cell>
          <cell r="Q1156">
            <v>0</v>
          </cell>
          <cell r="R1156">
            <v>0</v>
          </cell>
          <cell r="U1156">
            <v>0</v>
          </cell>
          <cell r="X1156" t="str">
            <v>Buildout</v>
          </cell>
        </row>
        <row r="1157">
          <cell r="B1157">
            <v>2405</v>
          </cell>
          <cell r="C1157">
            <v>0</v>
          </cell>
          <cell r="D1157">
            <v>0</v>
          </cell>
          <cell r="E1157">
            <v>0</v>
          </cell>
          <cell r="F1157">
            <v>0</v>
          </cell>
          <cell r="G1157">
            <v>0</v>
          </cell>
          <cell r="H1157" t="str">
            <v>Calgary</v>
          </cell>
          <cell r="I1157" t="str">
            <v>City</v>
          </cell>
          <cell r="J1157">
            <v>0</v>
          </cell>
          <cell r="K1157">
            <v>0</v>
          </cell>
          <cell r="L1157">
            <v>0</v>
          </cell>
          <cell r="M1157">
            <v>0</v>
          </cell>
          <cell r="N1157">
            <v>0</v>
          </cell>
          <cell r="O1157">
            <v>0</v>
          </cell>
          <cell r="P1157">
            <v>0</v>
          </cell>
          <cell r="Q1157">
            <v>0</v>
          </cell>
          <cell r="R1157">
            <v>0</v>
          </cell>
          <cell r="U1157">
            <v>0</v>
          </cell>
          <cell r="X1157" t="str">
            <v>Buildout</v>
          </cell>
        </row>
        <row r="1158">
          <cell r="B1158">
            <v>2406</v>
          </cell>
          <cell r="C1158">
            <v>0</v>
          </cell>
          <cell r="D1158">
            <v>0</v>
          </cell>
          <cell r="E1158">
            <v>0</v>
          </cell>
          <cell r="F1158">
            <v>0</v>
          </cell>
          <cell r="G1158">
            <v>0</v>
          </cell>
          <cell r="H1158" t="str">
            <v>Calgary</v>
          </cell>
          <cell r="I1158" t="str">
            <v>City</v>
          </cell>
          <cell r="J1158">
            <v>570.00000000299997</v>
          </cell>
          <cell r="K1158">
            <v>569.00671570099996</v>
          </cell>
          <cell r="L1158">
            <v>589.46630572799995</v>
          </cell>
          <cell r="M1158">
            <v>605.25737292300005</v>
          </cell>
          <cell r="N1158">
            <v>605.31518139100001</v>
          </cell>
          <cell r="O1158">
            <v>578.43841883300001</v>
          </cell>
          <cell r="P1158">
            <v>576.28443854099999</v>
          </cell>
          <cell r="Q1158">
            <v>567.91425092600002</v>
          </cell>
          <cell r="R1158">
            <v>532.18576165599995</v>
          </cell>
          <cell r="U1158">
            <v>0</v>
          </cell>
          <cell r="X1158" t="str">
            <v>Buildout</v>
          </cell>
        </row>
        <row r="1159">
          <cell r="B1159">
            <v>2501</v>
          </cell>
          <cell r="C1159">
            <v>0</v>
          </cell>
          <cell r="D1159">
            <v>0</v>
          </cell>
          <cell r="E1159">
            <v>0</v>
          </cell>
          <cell r="F1159">
            <v>0</v>
          </cell>
          <cell r="G1159">
            <v>0</v>
          </cell>
          <cell r="H1159" t="str">
            <v>Calgary</v>
          </cell>
          <cell r="I1159" t="str">
            <v>City</v>
          </cell>
          <cell r="J1159">
            <v>781.00000000199998</v>
          </cell>
          <cell r="K1159">
            <v>838.92688348399997</v>
          </cell>
          <cell r="L1159">
            <v>901.14347676900002</v>
          </cell>
          <cell r="M1159">
            <v>956.361642684</v>
          </cell>
          <cell r="N1159">
            <v>1000.87234294</v>
          </cell>
          <cell r="O1159">
            <v>1086.2759710800001</v>
          </cell>
          <cell r="P1159">
            <v>1135.03165756</v>
          </cell>
          <cell r="Q1159">
            <v>1097.5272167799999</v>
          </cell>
          <cell r="R1159">
            <v>1051.05283865</v>
          </cell>
          <cell r="U1159">
            <v>0</v>
          </cell>
          <cell r="X1159" t="str">
            <v>Buildout</v>
          </cell>
        </row>
        <row r="1160">
          <cell r="B1160">
            <v>2502</v>
          </cell>
          <cell r="C1160">
            <v>0</v>
          </cell>
          <cell r="D1160">
            <v>0</v>
          </cell>
          <cell r="E1160">
            <v>0</v>
          </cell>
          <cell r="F1160">
            <v>0</v>
          </cell>
          <cell r="G1160">
            <v>0</v>
          </cell>
          <cell r="H1160" t="str">
            <v>Calgary</v>
          </cell>
          <cell r="I1160" t="str">
            <v>City</v>
          </cell>
          <cell r="J1160">
            <v>800.99999999800002</v>
          </cell>
          <cell r="K1160">
            <v>840.232992534</v>
          </cell>
          <cell r="L1160">
            <v>901.34675433999996</v>
          </cell>
          <cell r="M1160">
            <v>958.58103369599996</v>
          </cell>
          <cell r="N1160">
            <v>1010.04009921</v>
          </cell>
          <cell r="O1160">
            <v>1109.0169564099999</v>
          </cell>
          <cell r="P1160">
            <v>1177.6356371700001</v>
          </cell>
          <cell r="Q1160">
            <v>1176.0993366299999</v>
          </cell>
          <cell r="R1160">
            <v>1157.7497493400001</v>
          </cell>
          <cell r="U1160">
            <v>0</v>
          </cell>
          <cell r="X1160" t="str">
            <v>Buildout</v>
          </cell>
        </row>
        <row r="1161">
          <cell r="B1161">
            <v>2503</v>
          </cell>
          <cell r="C1161">
            <v>0</v>
          </cell>
          <cell r="D1161">
            <v>0</v>
          </cell>
          <cell r="E1161">
            <v>0</v>
          </cell>
          <cell r="F1161">
            <v>0</v>
          </cell>
          <cell r="G1161">
            <v>0</v>
          </cell>
          <cell r="H1161" t="str">
            <v>Calgary</v>
          </cell>
          <cell r="I1161" t="str">
            <v>City</v>
          </cell>
          <cell r="J1161">
            <v>1200</v>
          </cell>
          <cell r="K1161">
            <v>1271.0640323299999</v>
          </cell>
          <cell r="L1161">
            <v>1342.8377602</v>
          </cell>
          <cell r="M1161">
            <v>1417.7561137</v>
          </cell>
          <cell r="N1161">
            <v>1486.1151164400001</v>
          </cell>
          <cell r="O1161">
            <v>1610.36066048</v>
          </cell>
          <cell r="P1161">
            <v>1647.8958340700001</v>
          </cell>
          <cell r="Q1161">
            <v>1597.31823489</v>
          </cell>
          <cell r="R1161">
            <v>1563.26856901</v>
          </cell>
          <cell r="U1161">
            <v>0</v>
          </cell>
          <cell r="X1161" t="str">
            <v>Buildout</v>
          </cell>
        </row>
        <row r="1162">
          <cell r="B1162">
            <v>2504</v>
          </cell>
          <cell r="C1162">
            <v>0</v>
          </cell>
          <cell r="D1162">
            <v>0</v>
          </cell>
          <cell r="E1162">
            <v>0</v>
          </cell>
          <cell r="F1162">
            <v>0</v>
          </cell>
          <cell r="G1162">
            <v>0</v>
          </cell>
          <cell r="H1162" t="str">
            <v>Calgary</v>
          </cell>
          <cell r="I1162" t="str">
            <v>City</v>
          </cell>
          <cell r="J1162">
            <v>732.99999999800002</v>
          </cell>
          <cell r="K1162">
            <v>745.00164560799999</v>
          </cell>
          <cell r="L1162">
            <v>787.06997879200003</v>
          </cell>
          <cell r="M1162">
            <v>830.98145387</v>
          </cell>
          <cell r="N1162">
            <v>871.64132677099997</v>
          </cell>
          <cell r="O1162">
            <v>945.24338788900002</v>
          </cell>
          <cell r="P1162">
            <v>971.42596108099997</v>
          </cell>
          <cell r="Q1162">
            <v>949.97658204300001</v>
          </cell>
          <cell r="R1162">
            <v>935.72120455799995</v>
          </cell>
          <cell r="U1162">
            <v>0</v>
          </cell>
          <cell r="X1162" t="str">
            <v>Buildout</v>
          </cell>
        </row>
        <row r="1163">
          <cell r="B1163">
            <v>2505</v>
          </cell>
          <cell r="C1163">
            <v>0</v>
          </cell>
          <cell r="D1163">
            <v>0</v>
          </cell>
          <cell r="E1163">
            <v>0</v>
          </cell>
          <cell r="F1163">
            <v>0</v>
          </cell>
          <cell r="G1163">
            <v>0</v>
          </cell>
          <cell r="H1163" t="str">
            <v>Calgary</v>
          </cell>
          <cell r="I1163" t="str">
            <v>City</v>
          </cell>
          <cell r="J1163">
            <v>902.00000001000001</v>
          </cell>
          <cell r="K1163">
            <v>911.23330545199997</v>
          </cell>
          <cell r="L1163">
            <v>962.68831464499999</v>
          </cell>
          <cell r="M1163">
            <v>1016.3977245999999</v>
          </cell>
          <cell r="N1163">
            <v>1065.28550599</v>
          </cell>
          <cell r="O1163">
            <v>1154.2014617499999</v>
          </cell>
          <cell r="P1163">
            <v>1180.2730251999999</v>
          </cell>
          <cell r="Q1163">
            <v>1142.3845645500001</v>
          </cell>
          <cell r="R1163">
            <v>1116.8505037100001</v>
          </cell>
          <cell r="U1163">
            <v>0</v>
          </cell>
          <cell r="X1163" t="str">
            <v>Buildout</v>
          </cell>
        </row>
        <row r="1164">
          <cell r="B1164">
            <v>2506</v>
          </cell>
          <cell r="C1164">
            <v>0</v>
          </cell>
          <cell r="D1164">
            <v>0</v>
          </cell>
          <cell r="E1164">
            <v>0</v>
          </cell>
          <cell r="F1164">
            <v>0</v>
          </cell>
          <cell r="G1164">
            <v>0</v>
          </cell>
          <cell r="H1164" t="str">
            <v>Calgary</v>
          </cell>
          <cell r="I1164" t="str">
            <v>City</v>
          </cell>
          <cell r="J1164">
            <v>939.00000000199998</v>
          </cell>
          <cell r="K1164">
            <v>940.62792820100003</v>
          </cell>
          <cell r="L1164">
            <v>993.74277633700001</v>
          </cell>
          <cell r="M1164">
            <v>1049.18474784</v>
          </cell>
          <cell r="N1164">
            <v>1097.4314475000001</v>
          </cell>
          <cell r="O1164">
            <v>1186.31056023</v>
          </cell>
          <cell r="P1164">
            <v>1197.78470664</v>
          </cell>
          <cell r="Q1164">
            <v>1129.24865862</v>
          </cell>
          <cell r="R1164">
            <v>1083.06487014</v>
          </cell>
          <cell r="U1164">
            <v>0</v>
          </cell>
          <cell r="X1164" t="str">
            <v>Buildout</v>
          </cell>
        </row>
        <row r="1165">
          <cell r="B1165">
            <v>2507</v>
          </cell>
          <cell r="C1165">
            <v>0</v>
          </cell>
          <cell r="D1165">
            <v>0</v>
          </cell>
          <cell r="E1165">
            <v>0</v>
          </cell>
          <cell r="F1165">
            <v>0</v>
          </cell>
          <cell r="G1165">
            <v>0</v>
          </cell>
          <cell r="H1165" t="str">
            <v>Calgary</v>
          </cell>
          <cell r="I1165" t="str">
            <v>City</v>
          </cell>
          <cell r="J1165">
            <v>1323.0000000099999</v>
          </cell>
          <cell r="K1165">
            <v>1348.0982161899999</v>
          </cell>
          <cell r="L1165">
            <v>1424.2218670899999</v>
          </cell>
          <cell r="M1165">
            <v>1503.6807269999999</v>
          </cell>
          <cell r="N1165">
            <v>1572.8273976800001</v>
          </cell>
          <cell r="O1165">
            <v>1700.20802254</v>
          </cell>
          <cell r="P1165">
            <v>1716.65265054</v>
          </cell>
          <cell r="Q1165">
            <v>1618.4274952999999</v>
          </cell>
          <cell r="R1165">
            <v>1552.23736732</v>
          </cell>
          <cell r="U1165">
            <v>0</v>
          </cell>
          <cell r="X1165" t="str">
            <v>Buildout</v>
          </cell>
        </row>
        <row r="1166">
          <cell r="B1166">
            <v>2508</v>
          </cell>
          <cell r="C1166">
            <v>0</v>
          </cell>
          <cell r="D1166">
            <v>0</v>
          </cell>
          <cell r="E1166">
            <v>0</v>
          </cell>
          <cell r="F1166">
            <v>0</v>
          </cell>
          <cell r="G1166">
            <v>0</v>
          </cell>
          <cell r="H1166" t="str">
            <v>Calgary</v>
          </cell>
          <cell r="I1166" t="str">
            <v>City</v>
          </cell>
          <cell r="J1166">
            <v>430.00000000099999</v>
          </cell>
          <cell r="K1166">
            <v>469.95730713299997</v>
          </cell>
          <cell r="L1166">
            <v>504.02851404</v>
          </cell>
          <cell r="M1166">
            <v>539.67328229700001</v>
          </cell>
          <cell r="N1166">
            <v>574.29564076899999</v>
          </cell>
          <cell r="O1166">
            <v>650.39913252099996</v>
          </cell>
          <cell r="P1166">
            <v>695.81151996300002</v>
          </cell>
          <cell r="Q1166">
            <v>676.93353180700001</v>
          </cell>
          <cell r="R1166">
            <v>656.22892428099999</v>
          </cell>
          <cell r="U1166">
            <v>0</v>
          </cell>
          <cell r="X1166" t="str">
            <v>Buildout</v>
          </cell>
        </row>
        <row r="1167">
          <cell r="B1167">
            <v>2509</v>
          </cell>
          <cell r="C1167">
            <v>0</v>
          </cell>
          <cell r="D1167">
            <v>0</v>
          </cell>
          <cell r="E1167">
            <v>0</v>
          </cell>
          <cell r="F1167">
            <v>0</v>
          </cell>
          <cell r="G1167">
            <v>0</v>
          </cell>
          <cell r="H1167" t="str">
            <v>Calgary</v>
          </cell>
          <cell r="I1167" t="str">
            <v>City</v>
          </cell>
          <cell r="J1167">
            <v>422.99999999900001</v>
          </cell>
          <cell r="K1167">
            <v>407.47028772300001</v>
          </cell>
          <cell r="L1167">
            <v>430.47909030699998</v>
          </cell>
          <cell r="M1167">
            <v>454.49597868299998</v>
          </cell>
          <cell r="N1167">
            <v>477.79112078600002</v>
          </cell>
          <cell r="O1167">
            <v>519.43821000599996</v>
          </cell>
          <cell r="P1167">
            <v>541.30924318400002</v>
          </cell>
          <cell r="Q1167">
            <v>544.78287708400001</v>
          </cell>
          <cell r="R1167">
            <v>547.89993469599995</v>
          </cell>
          <cell r="U1167">
            <v>0</v>
          </cell>
          <cell r="X1167" t="str">
            <v>Buildout</v>
          </cell>
        </row>
        <row r="1168">
          <cell r="B1168">
            <v>2510</v>
          </cell>
          <cell r="C1168">
            <v>0</v>
          </cell>
          <cell r="D1168">
            <v>0</v>
          </cell>
          <cell r="E1168">
            <v>0</v>
          </cell>
          <cell r="F1168">
            <v>0</v>
          </cell>
          <cell r="G1168">
            <v>0</v>
          </cell>
          <cell r="H1168" t="str">
            <v>Calgary</v>
          </cell>
          <cell r="I1168" t="str">
            <v>City</v>
          </cell>
          <cell r="J1168">
            <v>1386.0000000099999</v>
          </cell>
          <cell r="K1168">
            <v>1465.1904888199999</v>
          </cell>
          <cell r="L1168">
            <v>1582.76517137</v>
          </cell>
          <cell r="M1168">
            <v>1685.8325329300001</v>
          </cell>
          <cell r="N1168">
            <v>1781.9623574</v>
          </cell>
          <cell r="O1168">
            <v>1959.8217340000001</v>
          </cell>
          <cell r="P1168">
            <v>2154.3924417200001</v>
          </cell>
          <cell r="Q1168">
            <v>2295.9855220099998</v>
          </cell>
          <cell r="R1168">
            <v>2360.3074397099999</v>
          </cell>
          <cell r="U1168">
            <v>0</v>
          </cell>
          <cell r="X1168" t="str">
            <v>Buildout</v>
          </cell>
        </row>
        <row r="1169">
          <cell r="B1169">
            <v>2511</v>
          </cell>
          <cell r="C1169">
            <v>0</v>
          </cell>
          <cell r="D1169">
            <v>0</v>
          </cell>
          <cell r="E1169">
            <v>0</v>
          </cell>
          <cell r="F1169">
            <v>0</v>
          </cell>
          <cell r="G1169">
            <v>0</v>
          </cell>
          <cell r="H1169" t="str">
            <v>Calgary</v>
          </cell>
          <cell r="I1169" t="str">
            <v>City</v>
          </cell>
          <cell r="J1169">
            <v>752.99999999700003</v>
          </cell>
          <cell r="K1169">
            <v>709.096915438</v>
          </cell>
          <cell r="L1169">
            <v>766.75726551599996</v>
          </cell>
          <cell r="M1169">
            <v>816.86289955300003</v>
          </cell>
          <cell r="N1169">
            <v>855.03875044599999</v>
          </cell>
          <cell r="O1169">
            <v>929.88270118000003</v>
          </cell>
          <cell r="P1169">
            <v>964.23151666499996</v>
          </cell>
          <cell r="Q1169">
            <v>907.27386237200005</v>
          </cell>
          <cell r="R1169">
            <v>846.28907235500003</v>
          </cell>
          <cell r="U1169">
            <v>0</v>
          </cell>
          <cell r="X1169" t="str">
            <v>Buildout</v>
          </cell>
        </row>
        <row r="1170">
          <cell r="B1170">
            <v>2512</v>
          </cell>
          <cell r="C1170">
            <v>0</v>
          </cell>
          <cell r="D1170">
            <v>0</v>
          </cell>
          <cell r="E1170">
            <v>0</v>
          </cell>
          <cell r="F1170">
            <v>0</v>
          </cell>
          <cell r="G1170">
            <v>0</v>
          </cell>
          <cell r="H1170" t="str">
            <v>Calgary</v>
          </cell>
          <cell r="I1170" t="str">
            <v>City</v>
          </cell>
          <cell r="J1170">
            <v>540.99999999700003</v>
          </cell>
          <cell r="K1170">
            <v>568.08856258599997</v>
          </cell>
          <cell r="L1170">
            <v>609.40808856700005</v>
          </cell>
          <cell r="M1170">
            <v>648.104663888</v>
          </cell>
          <cell r="N1170">
            <v>684.09947205200001</v>
          </cell>
          <cell r="O1170">
            <v>752.60739283299995</v>
          </cell>
          <cell r="P1170">
            <v>807.94483231499999</v>
          </cell>
          <cell r="Q1170">
            <v>825.59181948299999</v>
          </cell>
          <cell r="R1170">
            <v>826.90938975799997</v>
          </cell>
          <cell r="U1170">
            <v>0</v>
          </cell>
          <cell r="X1170" t="str">
            <v>Buildout</v>
          </cell>
        </row>
        <row r="1171">
          <cell r="B1171">
            <v>2513</v>
          </cell>
          <cell r="C1171">
            <v>0</v>
          </cell>
          <cell r="D1171">
            <v>0</v>
          </cell>
          <cell r="E1171">
            <v>0</v>
          </cell>
          <cell r="F1171">
            <v>0</v>
          </cell>
          <cell r="G1171">
            <v>0</v>
          </cell>
          <cell r="H1171" t="str">
            <v>Calgary</v>
          </cell>
          <cell r="I1171" t="str">
            <v>City</v>
          </cell>
          <cell r="J1171">
            <v>752.99999999299996</v>
          </cell>
          <cell r="K1171">
            <v>729.81915916800006</v>
          </cell>
          <cell r="L1171">
            <v>824.27528252399998</v>
          </cell>
          <cell r="M1171">
            <v>929.06463714100005</v>
          </cell>
          <cell r="N1171">
            <v>1064.9088819599999</v>
          </cell>
          <cell r="O1171">
            <v>1381.3192767999999</v>
          </cell>
          <cell r="P1171">
            <v>1897.4954012000001</v>
          </cell>
          <cell r="Q1171">
            <v>2766.26097708</v>
          </cell>
          <cell r="R1171">
            <v>3612.8395783599999</v>
          </cell>
          <cell r="U1171">
            <v>0</v>
          </cell>
          <cell r="X1171" t="str">
            <v>Buildout</v>
          </cell>
        </row>
        <row r="1172">
          <cell r="B1172">
            <v>2514</v>
          </cell>
          <cell r="C1172">
            <v>0</v>
          </cell>
          <cell r="D1172">
            <v>0</v>
          </cell>
          <cell r="E1172">
            <v>0</v>
          </cell>
          <cell r="F1172">
            <v>0</v>
          </cell>
          <cell r="G1172">
            <v>0</v>
          </cell>
          <cell r="H1172" t="str">
            <v>Calgary</v>
          </cell>
          <cell r="I1172" t="str">
            <v>City</v>
          </cell>
          <cell r="J1172">
            <v>694.00000000199998</v>
          </cell>
          <cell r="K1172">
            <v>712.00119401999996</v>
          </cell>
          <cell r="L1172">
            <v>807.09506827200005</v>
          </cell>
          <cell r="M1172">
            <v>910.49541301399995</v>
          </cell>
          <cell r="N1172">
            <v>1069.6695692799999</v>
          </cell>
          <cell r="O1172">
            <v>1432.2877555499999</v>
          </cell>
          <cell r="P1172">
            <v>2307.1024229099999</v>
          </cell>
          <cell r="Q1172">
            <v>4689.7854629699996</v>
          </cell>
          <cell r="R1172">
            <v>7775.4056611899996</v>
          </cell>
          <cell r="U1172">
            <v>0</v>
          </cell>
          <cell r="X1172" t="str">
            <v>Buildout</v>
          </cell>
        </row>
        <row r="1173">
          <cell r="B1173">
            <v>2515</v>
          </cell>
          <cell r="C1173">
            <v>0</v>
          </cell>
          <cell r="D1173">
            <v>0</v>
          </cell>
          <cell r="E1173">
            <v>0</v>
          </cell>
          <cell r="F1173">
            <v>0</v>
          </cell>
          <cell r="G1173">
            <v>0</v>
          </cell>
          <cell r="H1173" t="str">
            <v>Calgary</v>
          </cell>
          <cell r="I1173" t="str">
            <v>City</v>
          </cell>
          <cell r="J1173">
            <v>340.00000000099999</v>
          </cell>
          <cell r="K1173">
            <v>358.05434103699997</v>
          </cell>
          <cell r="L1173">
            <v>403.75245027400001</v>
          </cell>
          <cell r="M1173">
            <v>451.01191773699998</v>
          </cell>
          <cell r="N1173">
            <v>517.18941364199998</v>
          </cell>
          <cell r="O1173">
            <v>657.42537230000005</v>
          </cell>
          <cell r="P1173">
            <v>962.73786147400006</v>
          </cell>
          <cell r="Q1173">
            <v>1633.8154327300001</v>
          </cell>
          <cell r="R1173">
            <v>2362.9102024899998</v>
          </cell>
          <cell r="U1173">
            <v>0</v>
          </cell>
          <cell r="X1173" t="str">
            <v>Buildout</v>
          </cell>
        </row>
        <row r="1174">
          <cell r="B1174">
            <v>2516</v>
          </cell>
          <cell r="C1174">
            <v>0</v>
          </cell>
          <cell r="D1174">
            <v>0</v>
          </cell>
          <cell r="E1174">
            <v>0</v>
          </cell>
          <cell r="F1174">
            <v>0</v>
          </cell>
          <cell r="G1174">
            <v>0</v>
          </cell>
          <cell r="H1174" t="str">
            <v>Calgary</v>
          </cell>
          <cell r="I1174" t="str">
            <v>City</v>
          </cell>
          <cell r="J1174">
            <v>561.00000000399996</v>
          </cell>
          <cell r="K1174">
            <v>623.67326517799995</v>
          </cell>
          <cell r="L1174">
            <v>702.90852520299995</v>
          </cell>
          <cell r="M1174">
            <v>785.78166378799995</v>
          </cell>
          <cell r="N1174">
            <v>872.26819126600003</v>
          </cell>
          <cell r="O1174">
            <v>1070.16769709</v>
          </cell>
          <cell r="P1174">
            <v>1272.7417654000001</v>
          </cell>
          <cell r="Q1174">
            <v>1406.63398598</v>
          </cell>
          <cell r="R1174">
            <v>1489.71227866</v>
          </cell>
          <cell r="U1174">
            <v>0</v>
          </cell>
          <cell r="X1174" t="str">
            <v>Buildout</v>
          </cell>
        </row>
        <row r="1175">
          <cell r="B1175">
            <v>2517</v>
          </cell>
          <cell r="C1175">
            <v>0</v>
          </cell>
          <cell r="D1175">
            <v>0</v>
          </cell>
          <cell r="E1175">
            <v>0</v>
          </cell>
          <cell r="F1175">
            <v>0</v>
          </cell>
          <cell r="G1175">
            <v>0</v>
          </cell>
          <cell r="H1175" t="str">
            <v>Calgary</v>
          </cell>
          <cell r="I1175" t="str">
            <v>City</v>
          </cell>
          <cell r="J1175">
            <v>1351.99999998</v>
          </cell>
          <cell r="K1175">
            <v>1413.5690287499999</v>
          </cell>
          <cell r="L1175">
            <v>1519.4777523</v>
          </cell>
          <cell r="M1175">
            <v>1610.78860706</v>
          </cell>
          <cell r="N1175">
            <v>1686.2468569299999</v>
          </cell>
          <cell r="O1175">
            <v>1826.8180195899999</v>
          </cell>
          <cell r="P1175">
            <v>1939.1110984899999</v>
          </cell>
          <cell r="Q1175">
            <v>1940.4402538899999</v>
          </cell>
          <cell r="R1175">
            <v>1905.12408454</v>
          </cell>
          <cell r="U1175">
            <v>0</v>
          </cell>
          <cell r="X1175" t="str">
            <v>Buildout</v>
          </cell>
        </row>
        <row r="1176">
          <cell r="B1176">
            <v>2518</v>
          </cell>
          <cell r="C1176">
            <v>0</v>
          </cell>
          <cell r="D1176">
            <v>0</v>
          </cell>
          <cell r="E1176">
            <v>0</v>
          </cell>
          <cell r="F1176">
            <v>0</v>
          </cell>
          <cell r="G1176">
            <v>0</v>
          </cell>
          <cell r="H1176" t="str">
            <v>Calgary</v>
          </cell>
          <cell r="I1176" t="str">
            <v>City</v>
          </cell>
          <cell r="J1176">
            <v>1727.99999998</v>
          </cell>
          <cell r="K1176">
            <v>1601.8501962099999</v>
          </cell>
          <cell r="L1176">
            <v>1704.4363478800001</v>
          </cell>
          <cell r="M1176">
            <v>1800.9243600499999</v>
          </cell>
          <cell r="N1176">
            <v>1891.5587743900001</v>
          </cell>
          <cell r="O1176">
            <v>2052.2818762400002</v>
          </cell>
          <cell r="P1176">
            <v>2185.5847636499998</v>
          </cell>
          <cell r="Q1176">
            <v>2264.3056872900002</v>
          </cell>
          <cell r="R1176">
            <v>2306.9698219799998</v>
          </cell>
          <cell r="U1176">
            <v>0</v>
          </cell>
          <cell r="X1176" t="str">
            <v>Buildout</v>
          </cell>
        </row>
        <row r="1177">
          <cell r="B1177">
            <v>2519</v>
          </cell>
          <cell r="C1177">
            <v>0</v>
          </cell>
          <cell r="D1177">
            <v>0</v>
          </cell>
          <cell r="E1177">
            <v>0</v>
          </cell>
          <cell r="F1177">
            <v>0</v>
          </cell>
          <cell r="G1177">
            <v>0</v>
          </cell>
          <cell r="H1177" t="str">
            <v>Calgary</v>
          </cell>
          <cell r="I1177" t="str">
            <v>City</v>
          </cell>
          <cell r="J1177">
            <v>1190.0000000099999</v>
          </cell>
          <cell r="K1177">
            <v>1140.6652052899999</v>
          </cell>
          <cell r="L1177">
            <v>1213.0166701000001</v>
          </cell>
          <cell r="M1177">
            <v>1281.6055821</v>
          </cell>
          <cell r="N1177">
            <v>1348.3273573399999</v>
          </cell>
          <cell r="O1177">
            <v>1465.77050964</v>
          </cell>
          <cell r="P1177">
            <v>1573.72136819</v>
          </cell>
          <cell r="Q1177">
            <v>1660.3093650999999</v>
          </cell>
          <cell r="R1177">
            <v>1715.5506276399999</v>
          </cell>
          <cell r="U1177">
            <v>0</v>
          </cell>
          <cell r="X1177" t="str">
            <v>Buildout</v>
          </cell>
        </row>
        <row r="1178">
          <cell r="B1178">
            <v>2520</v>
          </cell>
          <cell r="C1178">
            <v>0</v>
          </cell>
          <cell r="D1178">
            <v>0</v>
          </cell>
          <cell r="E1178">
            <v>0</v>
          </cell>
          <cell r="F1178">
            <v>0</v>
          </cell>
          <cell r="G1178">
            <v>0</v>
          </cell>
          <cell r="H1178" t="str">
            <v>Calgary</v>
          </cell>
          <cell r="I1178" t="str">
            <v>City</v>
          </cell>
          <cell r="J1178">
            <v>800.99999999500005</v>
          </cell>
          <cell r="K1178">
            <v>783.34912764900002</v>
          </cell>
          <cell r="L1178">
            <v>828.86486930299998</v>
          </cell>
          <cell r="M1178">
            <v>875.25559090100001</v>
          </cell>
          <cell r="N1178">
            <v>915.00049029900003</v>
          </cell>
          <cell r="O1178">
            <v>988.25695553800006</v>
          </cell>
          <cell r="P1178">
            <v>1000.31066094</v>
          </cell>
          <cell r="Q1178">
            <v>944.49242511299997</v>
          </cell>
          <cell r="R1178">
            <v>904.90094514099997</v>
          </cell>
          <cell r="U1178">
            <v>0</v>
          </cell>
          <cell r="X1178" t="str">
            <v>Buildout</v>
          </cell>
        </row>
        <row r="1179">
          <cell r="B1179">
            <v>2521</v>
          </cell>
          <cell r="C1179">
            <v>0</v>
          </cell>
          <cell r="D1179">
            <v>0</v>
          </cell>
          <cell r="E1179">
            <v>0</v>
          </cell>
          <cell r="F1179">
            <v>0</v>
          </cell>
          <cell r="G1179">
            <v>0</v>
          </cell>
          <cell r="H1179" t="str">
            <v>Calgary</v>
          </cell>
          <cell r="I1179" t="str">
            <v>City</v>
          </cell>
          <cell r="J1179">
            <v>145.99999999100001</v>
          </cell>
          <cell r="K1179">
            <v>234.819448682</v>
          </cell>
          <cell r="L1179">
            <v>253.213407281</v>
          </cell>
          <cell r="M1179">
            <v>269.81829199800001</v>
          </cell>
          <cell r="N1179">
            <v>293.24407921800002</v>
          </cell>
          <cell r="O1179">
            <v>340.25816319500001</v>
          </cell>
          <cell r="P1179">
            <v>454.55846191099999</v>
          </cell>
          <cell r="Q1179">
            <v>727.89368121400003</v>
          </cell>
          <cell r="R1179">
            <v>1024.8139863900001</v>
          </cell>
          <cell r="U1179">
            <v>0</v>
          </cell>
          <cell r="X1179" t="str">
            <v>Buildout</v>
          </cell>
        </row>
        <row r="1180">
          <cell r="B1180">
            <v>2522</v>
          </cell>
          <cell r="C1180">
            <v>0</v>
          </cell>
          <cell r="D1180">
            <v>0</v>
          </cell>
          <cell r="E1180">
            <v>0</v>
          </cell>
          <cell r="F1180">
            <v>0</v>
          </cell>
          <cell r="G1180">
            <v>0</v>
          </cell>
          <cell r="H1180" t="str">
            <v>Calgary</v>
          </cell>
          <cell r="I1180" t="str">
            <v>City</v>
          </cell>
          <cell r="J1180">
            <v>1356.99999998</v>
          </cell>
          <cell r="K1180">
            <v>1461.8122527</v>
          </cell>
          <cell r="L1180">
            <v>1572.8146891700001</v>
          </cell>
          <cell r="M1180">
            <v>1664.8620492499999</v>
          </cell>
          <cell r="N1180">
            <v>1760.52111947</v>
          </cell>
          <cell r="O1180">
            <v>1924.0965340499999</v>
          </cell>
          <cell r="P1180">
            <v>2214.85604066</v>
          </cell>
          <cell r="Q1180">
            <v>2633.0987805200002</v>
          </cell>
          <cell r="R1180">
            <v>2941.6330244599999</v>
          </cell>
          <cell r="U1180">
            <v>0</v>
          </cell>
          <cell r="X1180" t="str">
            <v>Buildout</v>
          </cell>
        </row>
        <row r="1181">
          <cell r="B1181">
            <v>2523</v>
          </cell>
          <cell r="C1181">
            <v>0</v>
          </cell>
          <cell r="D1181">
            <v>0</v>
          </cell>
          <cell r="E1181">
            <v>0</v>
          </cell>
          <cell r="F1181">
            <v>0</v>
          </cell>
          <cell r="G1181">
            <v>0</v>
          </cell>
          <cell r="H1181" t="str">
            <v>Calgary</v>
          </cell>
          <cell r="I1181" t="str">
            <v>City</v>
          </cell>
          <cell r="J1181">
            <v>872.00000000099999</v>
          </cell>
          <cell r="K1181">
            <v>978.93621153799995</v>
          </cell>
          <cell r="L1181">
            <v>1107.2661626399999</v>
          </cell>
          <cell r="M1181">
            <v>1245.34607265</v>
          </cell>
          <cell r="N1181">
            <v>1413.47065299</v>
          </cell>
          <cell r="O1181">
            <v>1806.61618651</v>
          </cell>
          <cell r="P1181">
            <v>2395.5816865199999</v>
          </cell>
          <cell r="Q1181">
            <v>3246.3578892800001</v>
          </cell>
          <cell r="R1181">
            <v>4016.1893447000002</v>
          </cell>
          <cell r="U1181">
            <v>0</v>
          </cell>
          <cell r="X1181" t="str">
            <v>Buildout</v>
          </cell>
        </row>
        <row r="1182">
          <cell r="B1182">
            <v>2524</v>
          </cell>
          <cell r="C1182">
            <v>0</v>
          </cell>
          <cell r="D1182">
            <v>0</v>
          </cell>
          <cell r="E1182">
            <v>0</v>
          </cell>
          <cell r="F1182">
            <v>0</v>
          </cell>
          <cell r="G1182">
            <v>0</v>
          </cell>
          <cell r="H1182" t="str">
            <v>Calgary</v>
          </cell>
          <cell r="I1182" t="str">
            <v>City</v>
          </cell>
          <cell r="J1182">
            <v>682.99999999900001</v>
          </cell>
          <cell r="K1182">
            <v>712.80749705799997</v>
          </cell>
          <cell r="L1182">
            <v>806.25030776999995</v>
          </cell>
          <cell r="M1182">
            <v>906.79250229399997</v>
          </cell>
          <cell r="N1182">
            <v>1043.95276427</v>
          </cell>
          <cell r="O1182">
            <v>1359.698382</v>
          </cell>
          <cell r="P1182">
            <v>1971.2104535799999</v>
          </cell>
          <cell r="Q1182">
            <v>3230.6330608500002</v>
          </cell>
          <cell r="R1182">
            <v>4592.8368943300002</v>
          </cell>
          <cell r="U1182">
            <v>0</v>
          </cell>
          <cell r="X1182" t="str">
            <v>Buildout</v>
          </cell>
        </row>
        <row r="1183">
          <cell r="B1183">
            <v>2525</v>
          </cell>
          <cell r="C1183">
            <v>0</v>
          </cell>
          <cell r="D1183">
            <v>0</v>
          </cell>
          <cell r="E1183">
            <v>0</v>
          </cell>
          <cell r="F1183">
            <v>0</v>
          </cell>
          <cell r="G1183">
            <v>0</v>
          </cell>
          <cell r="H1183" t="str">
            <v>Calgary</v>
          </cell>
          <cell r="I1183" t="str">
            <v>City</v>
          </cell>
          <cell r="J1183">
            <v>1333.0000000099999</v>
          </cell>
          <cell r="K1183">
            <v>1407.12362914</v>
          </cell>
          <cell r="L1183">
            <v>1504.2317896300001</v>
          </cell>
          <cell r="M1183">
            <v>1590.1848505099999</v>
          </cell>
          <cell r="N1183">
            <v>1678.2457844200001</v>
          </cell>
          <cell r="O1183">
            <v>1829.70847581</v>
          </cell>
          <cell r="P1183">
            <v>2043.2701915</v>
          </cell>
          <cell r="Q1183">
            <v>2313.6088010399999</v>
          </cell>
          <cell r="R1183">
            <v>2505.9352652100001</v>
          </cell>
          <cell r="U1183">
            <v>0</v>
          </cell>
          <cell r="X1183" t="str">
            <v>Buildout</v>
          </cell>
        </row>
        <row r="1184">
          <cell r="B1184">
            <v>2526</v>
          </cell>
          <cell r="C1184">
            <v>0</v>
          </cell>
          <cell r="D1184">
            <v>0</v>
          </cell>
          <cell r="E1184">
            <v>0</v>
          </cell>
          <cell r="F1184">
            <v>0</v>
          </cell>
          <cell r="G1184">
            <v>0</v>
          </cell>
          <cell r="H1184" t="str">
            <v>Calgary</v>
          </cell>
          <cell r="I1184" t="str">
            <v>City</v>
          </cell>
          <cell r="J1184">
            <v>1188.9999999900001</v>
          </cell>
          <cell r="K1184">
            <v>1229.84886224</v>
          </cell>
          <cell r="L1184">
            <v>1312.1235438000001</v>
          </cell>
          <cell r="M1184">
            <v>1386.8038890099999</v>
          </cell>
          <cell r="N1184">
            <v>1457.51416647</v>
          </cell>
          <cell r="O1184">
            <v>1581.9034872100001</v>
          </cell>
          <cell r="P1184">
            <v>1708.5212782200001</v>
          </cell>
          <cell r="Q1184">
            <v>1812.0368529699999</v>
          </cell>
          <cell r="R1184">
            <v>1873.1320514900001</v>
          </cell>
          <cell r="U1184">
            <v>0</v>
          </cell>
          <cell r="X1184" t="str">
            <v>Buildout</v>
          </cell>
        </row>
        <row r="1185">
          <cell r="B1185">
            <v>2527</v>
          </cell>
          <cell r="C1185">
            <v>0</v>
          </cell>
          <cell r="D1185">
            <v>0</v>
          </cell>
          <cell r="E1185">
            <v>0</v>
          </cell>
          <cell r="F1185">
            <v>0</v>
          </cell>
          <cell r="G1185">
            <v>0</v>
          </cell>
          <cell r="H1185" t="str">
            <v>Calgary</v>
          </cell>
          <cell r="I1185" t="str">
            <v>City</v>
          </cell>
          <cell r="J1185">
            <v>0</v>
          </cell>
          <cell r="K1185">
            <v>0</v>
          </cell>
          <cell r="L1185">
            <v>0</v>
          </cell>
          <cell r="M1185">
            <v>0</v>
          </cell>
          <cell r="N1185">
            <v>0</v>
          </cell>
          <cell r="O1185">
            <v>0</v>
          </cell>
          <cell r="P1185">
            <v>0</v>
          </cell>
          <cell r="Q1185">
            <v>0</v>
          </cell>
          <cell r="R1185">
            <v>0</v>
          </cell>
          <cell r="U1185">
            <v>0</v>
          </cell>
          <cell r="X1185" t="str">
            <v>Buildout</v>
          </cell>
        </row>
        <row r="1186">
          <cell r="B1186">
            <v>2528</v>
          </cell>
          <cell r="C1186">
            <v>0</v>
          </cell>
          <cell r="D1186">
            <v>0</v>
          </cell>
          <cell r="E1186">
            <v>0</v>
          </cell>
          <cell r="F1186">
            <v>0</v>
          </cell>
          <cell r="G1186">
            <v>0</v>
          </cell>
          <cell r="H1186" t="str">
            <v>Calgary</v>
          </cell>
          <cell r="I1186" t="str">
            <v>City</v>
          </cell>
          <cell r="J1186">
            <v>0</v>
          </cell>
          <cell r="K1186">
            <v>0</v>
          </cell>
          <cell r="L1186">
            <v>0</v>
          </cell>
          <cell r="M1186">
            <v>0</v>
          </cell>
          <cell r="N1186">
            <v>0</v>
          </cell>
          <cell r="O1186">
            <v>0</v>
          </cell>
          <cell r="P1186">
            <v>0</v>
          </cell>
          <cell r="Q1186">
            <v>0</v>
          </cell>
          <cell r="R1186">
            <v>0</v>
          </cell>
          <cell r="U1186">
            <v>0</v>
          </cell>
          <cell r="X1186" t="str">
            <v>Buildout</v>
          </cell>
        </row>
        <row r="1187">
          <cell r="B1187">
            <v>2529</v>
          </cell>
          <cell r="C1187">
            <v>0</v>
          </cell>
          <cell r="D1187">
            <v>0</v>
          </cell>
          <cell r="E1187">
            <v>0</v>
          </cell>
          <cell r="F1187">
            <v>0</v>
          </cell>
          <cell r="G1187">
            <v>0</v>
          </cell>
          <cell r="H1187" t="str">
            <v>Calgary</v>
          </cell>
          <cell r="I1187" t="str">
            <v>City</v>
          </cell>
          <cell r="J1187">
            <v>0</v>
          </cell>
          <cell r="K1187">
            <v>0</v>
          </cell>
          <cell r="L1187">
            <v>0</v>
          </cell>
          <cell r="M1187">
            <v>0</v>
          </cell>
          <cell r="N1187">
            <v>0</v>
          </cell>
          <cell r="O1187">
            <v>0</v>
          </cell>
          <cell r="P1187">
            <v>0</v>
          </cell>
          <cell r="Q1187">
            <v>0</v>
          </cell>
          <cell r="R1187">
            <v>0</v>
          </cell>
          <cell r="U1187">
            <v>0</v>
          </cell>
          <cell r="X1187" t="str">
            <v>Buildout</v>
          </cell>
        </row>
        <row r="1188">
          <cell r="B1188">
            <v>2530</v>
          </cell>
          <cell r="C1188">
            <v>0</v>
          </cell>
          <cell r="D1188">
            <v>0</v>
          </cell>
          <cell r="E1188">
            <v>0</v>
          </cell>
          <cell r="F1188">
            <v>0</v>
          </cell>
          <cell r="G1188">
            <v>0</v>
          </cell>
          <cell r="H1188" t="str">
            <v>Calgary</v>
          </cell>
          <cell r="I1188" t="str">
            <v>City</v>
          </cell>
          <cell r="J1188">
            <v>0</v>
          </cell>
          <cell r="K1188">
            <v>0</v>
          </cell>
          <cell r="L1188">
            <v>0</v>
          </cell>
          <cell r="M1188">
            <v>0</v>
          </cell>
          <cell r="N1188">
            <v>0</v>
          </cell>
          <cell r="O1188">
            <v>0</v>
          </cell>
          <cell r="P1188">
            <v>0</v>
          </cell>
          <cell r="Q1188">
            <v>0</v>
          </cell>
          <cell r="R1188">
            <v>0</v>
          </cell>
          <cell r="U1188">
            <v>0</v>
          </cell>
          <cell r="X1188" t="str">
            <v>Buildout</v>
          </cell>
        </row>
        <row r="1189">
          <cell r="B1189">
            <v>2531</v>
          </cell>
          <cell r="C1189">
            <v>0</v>
          </cell>
          <cell r="D1189">
            <v>0</v>
          </cell>
          <cell r="E1189">
            <v>0</v>
          </cell>
          <cell r="F1189">
            <v>0</v>
          </cell>
          <cell r="G1189">
            <v>0</v>
          </cell>
          <cell r="H1189" t="str">
            <v>Calgary</v>
          </cell>
          <cell r="I1189" t="str">
            <v>City</v>
          </cell>
          <cell r="J1189">
            <v>0</v>
          </cell>
          <cell r="K1189">
            <v>0</v>
          </cell>
          <cell r="L1189">
            <v>0</v>
          </cell>
          <cell r="M1189">
            <v>0</v>
          </cell>
          <cell r="N1189">
            <v>0</v>
          </cell>
          <cell r="O1189">
            <v>0</v>
          </cell>
          <cell r="P1189">
            <v>0</v>
          </cell>
          <cell r="Q1189">
            <v>0</v>
          </cell>
          <cell r="R1189">
            <v>0</v>
          </cell>
          <cell r="U1189">
            <v>0</v>
          </cell>
          <cell r="X1189" t="str">
            <v>Buildout</v>
          </cell>
        </row>
        <row r="1190">
          <cell r="B1190">
            <v>2532</v>
          </cell>
          <cell r="C1190">
            <v>0</v>
          </cell>
          <cell r="D1190">
            <v>0</v>
          </cell>
          <cell r="E1190">
            <v>0</v>
          </cell>
          <cell r="F1190">
            <v>0</v>
          </cell>
          <cell r="G1190">
            <v>0</v>
          </cell>
          <cell r="H1190" t="str">
            <v>Calgary</v>
          </cell>
          <cell r="I1190" t="str">
            <v>City</v>
          </cell>
          <cell r="J1190">
            <v>0</v>
          </cell>
          <cell r="K1190">
            <v>0</v>
          </cell>
          <cell r="L1190">
            <v>0</v>
          </cell>
          <cell r="M1190">
            <v>0</v>
          </cell>
          <cell r="N1190">
            <v>0</v>
          </cell>
          <cell r="O1190">
            <v>0</v>
          </cell>
          <cell r="P1190">
            <v>0</v>
          </cell>
          <cell r="Q1190">
            <v>0</v>
          </cell>
          <cell r="R1190">
            <v>0</v>
          </cell>
          <cell r="U1190">
            <v>0</v>
          </cell>
          <cell r="X1190" t="str">
            <v>Buildout</v>
          </cell>
        </row>
        <row r="1191">
          <cell r="B1191">
            <v>2533</v>
          </cell>
          <cell r="C1191">
            <v>0</v>
          </cell>
          <cell r="D1191">
            <v>0</v>
          </cell>
          <cell r="E1191">
            <v>0</v>
          </cell>
          <cell r="F1191">
            <v>0</v>
          </cell>
          <cell r="G1191">
            <v>0</v>
          </cell>
          <cell r="H1191" t="str">
            <v>Calgary</v>
          </cell>
          <cell r="I1191" t="str">
            <v>City</v>
          </cell>
          <cell r="J1191">
            <v>0</v>
          </cell>
          <cell r="K1191">
            <v>0</v>
          </cell>
          <cell r="L1191">
            <v>0</v>
          </cell>
          <cell r="M1191">
            <v>0</v>
          </cell>
          <cell r="N1191">
            <v>0</v>
          </cell>
          <cell r="O1191">
            <v>0</v>
          </cell>
          <cell r="P1191">
            <v>0</v>
          </cell>
          <cell r="Q1191">
            <v>0</v>
          </cell>
          <cell r="R1191">
            <v>0</v>
          </cell>
          <cell r="U1191">
            <v>0</v>
          </cell>
          <cell r="X1191" t="str">
            <v>Buildout</v>
          </cell>
        </row>
        <row r="1192">
          <cell r="B1192">
            <v>2534</v>
          </cell>
          <cell r="C1192">
            <v>0</v>
          </cell>
          <cell r="D1192">
            <v>0</v>
          </cell>
          <cell r="E1192">
            <v>0</v>
          </cell>
          <cell r="F1192">
            <v>0</v>
          </cell>
          <cell r="G1192">
            <v>0</v>
          </cell>
          <cell r="H1192" t="str">
            <v>Calgary</v>
          </cell>
          <cell r="I1192" t="str">
            <v>City</v>
          </cell>
          <cell r="J1192">
            <v>815.00000000299997</v>
          </cell>
          <cell r="K1192">
            <v>720.10779364500002</v>
          </cell>
          <cell r="L1192">
            <v>810.20543364599996</v>
          </cell>
          <cell r="M1192">
            <v>910.75339278800004</v>
          </cell>
          <cell r="N1192">
            <v>1058.2583942599999</v>
          </cell>
          <cell r="O1192">
            <v>1394.86011732</v>
          </cell>
          <cell r="P1192">
            <v>2107.6429327699998</v>
          </cell>
          <cell r="Q1192">
            <v>3789.80428484</v>
          </cell>
          <cell r="R1192">
            <v>5764.9360425200002</v>
          </cell>
          <cell r="U1192">
            <v>0</v>
          </cell>
          <cell r="X1192" t="str">
            <v>Buildout</v>
          </cell>
        </row>
        <row r="1193">
          <cell r="B1193">
            <v>2535</v>
          </cell>
          <cell r="C1193">
            <v>0</v>
          </cell>
          <cell r="D1193">
            <v>0</v>
          </cell>
          <cell r="E1193">
            <v>0</v>
          </cell>
          <cell r="F1193">
            <v>0</v>
          </cell>
          <cell r="G1193">
            <v>0</v>
          </cell>
          <cell r="H1193" t="str">
            <v>Calgary</v>
          </cell>
          <cell r="I1193" t="str">
            <v>City</v>
          </cell>
          <cell r="J1193">
            <v>405.999999995</v>
          </cell>
          <cell r="K1193">
            <v>405.97674449200002</v>
          </cell>
          <cell r="L1193">
            <v>459.196734854</v>
          </cell>
          <cell r="M1193">
            <v>516.46015158600005</v>
          </cell>
          <cell r="N1193">
            <v>571.84043423799994</v>
          </cell>
          <cell r="O1193">
            <v>707.04731533100005</v>
          </cell>
          <cell r="P1193">
            <v>801.49118350799995</v>
          </cell>
          <cell r="Q1193">
            <v>769.13857627499999</v>
          </cell>
          <cell r="R1193">
            <v>730.26837945600005</v>
          </cell>
          <cell r="U1193">
            <v>0</v>
          </cell>
          <cell r="X1193" t="str">
            <v>Buildout</v>
          </cell>
        </row>
        <row r="1194">
          <cell r="B1194">
            <v>2536</v>
          </cell>
          <cell r="C1194">
            <v>0</v>
          </cell>
          <cell r="D1194">
            <v>0</v>
          </cell>
          <cell r="E1194">
            <v>0</v>
          </cell>
          <cell r="F1194">
            <v>0</v>
          </cell>
          <cell r="G1194">
            <v>0</v>
          </cell>
          <cell r="H1194" t="str">
            <v>Calgary</v>
          </cell>
          <cell r="I1194" t="str">
            <v>City</v>
          </cell>
          <cell r="J1194">
            <v>0</v>
          </cell>
          <cell r="K1194">
            <v>0</v>
          </cell>
          <cell r="L1194">
            <v>0</v>
          </cell>
          <cell r="M1194">
            <v>0</v>
          </cell>
          <cell r="N1194">
            <v>0</v>
          </cell>
          <cell r="O1194">
            <v>0</v>
          </cell>
          <cell r="P1194">
            <v>0</v>
          </cell>
          <cell r="Q1194">
            <v>0</v>
          </cell>
          <cell r="R1194">
            <v>0</v>
          </cell>
          <cell r="U1194">
            <v>0</v>
          </cell>
          <cell r="X1194" t="str">
            <v>Buildout</v>
          </cell>
        </row>
        <row r="1195">
          <cell r="B1195">
            <v>2537</v>
          </cell>
          <cell r="C1195">
            <v>0</v>
          </cell>
          <cell r="D1195">
            <v>0</v>
          </cell>
          <cell r="E1195">
            <v>0</v>
          </cell>
          <cell r="F1195">
            <v>0</v>
          </cell>
          <cell r="G1195">
            <v>0</v>
          </cell>
          <cell r="H1195" t="str">
            <v>Calgary</v>
          </cell>
          <cell r="I1195" t="str">
            <v>City</v>
          </cell>
          <cell r="J1195">
            <v>0</v>
          </cell>
          <cell r="K1195">
            <v>0</v>
          </cell>
          <cell r="L1195">
            <v>0</v>
          </cell>
          <cell r="M1195">
            <v>0</v>
          </cell>
          <cell r="N1195">
            <v>0</v>
          </cell>
          <cell r="O1195">
            <v>0</v>
          </cell>
          <cell r="P1195">
            <v>0</v>
          </cell>
          <cell r="Q1195">
            <v>0</v>
          </cell>
          <cell r="R1195">
            <v>0</v>
          </cell>
          <cell r="U1195">
            <v>0</v>
          </cell>
          <cell r="X1195" t="str">
            <v>Buildout</v>
          </cell>
        </row>
        <row r="1196">
          <cell r="B1196">
            <v>2538</v>
          </cell>
          <cell r="C1196">
            <v>0</v>
          </cell>
          <cell r="D1196">
            <v>0</v>
          </cell>
          <cell r="E1196">
            <v>0</v>
          </cell>
          <cell r="F1196">
            <v>0</v>
          </cell>
          <cell r="G1196">
            <v>0</v>
          </cell>
          <cell r="H1196" t="str">
            <v>Calgary</v>
          </cell>
          <cell r="I1196" t="str">
            <v>City</v>
          </cell>
          <cell r="J1196">
            <v>1011</v>
          </cell>
          <cell r="K1196">
            <v>1022.76917603</v>
          </cell>
          <cell r="L1196">
            <v>1102.8851183700001</v>
          </cell>
          <cell r="M1196">
            <v>1175.20866858</v>
          </cell>
          <cell r="N1196">
            <v>1252.0737677899999</v>
          </cell>
          <cell r="O1196">
            <v>1410.01737972</v>
          </cell>
          <cell r="P1196">
            <v>1655.10935776</v>
          </cell>
          <cell r="Q1196">
            <v>1996.41158789</v>
          </cell>
          <cell r="R1196">
            <v>2273.4030025799998</v>
          </cell>
          <cell r="U1196">
            <v>0</v>
          </cell>
          <cell r="X1196" t="str">
            <v>Buildout</v>
          </cell>
        </row>
        <row r="1197">
          <cell r="B1197">
            <v>2539</v>
          </cell>
          <cell r="C1197">
            <v>0</v>
          </cell>
          <cell r="D1197">
            <v>0</v>
          </cell>
          <cell r="E1197">
            <v>0</v>
          </cell>
          <cell r="F1197">
            <v>0</v>
          </cell>
          <cell r="G1197">
            <v>0</v>
          </cell>
          <cell r="H1197" t="str">
            <v>Calgary</v>
          </cell>
          <cell r="I1197" t="str">
            <v>City</v>
          </cell>
          <cell r="J1197">
            <v>859.00000001900003</v>
          </cell>
          <cell r="K1197">
            <v>939.64481208899997</v>
          </cell>
          <cell r="L1197">
            <v>1019.07771713</v>
          </cell>
          <cell r="M1197">
            <v>1086.3711361600001</v>
          </cell>
          <cell r="N1197">
            <v>1135.81956685</v>
          </cell>
          <cell r="O1197">
            <v>1232.6145725199999</v>
          </cell>
          <cell r="P1197">
            <v>1277.13324764</v>
          </cell>
          <cell r="Q1197">
            <v>1195.3589380599999</v>
          </cell>
          <cell r="R1197">
            <v>1106.8443478700001</v>
          </cell>
          <cell r="U1197">
            <v>0</v>
          </cell>
          <cell r="X1197" t="str">
            <v>Buildout</v>
          </cell>
        </row>
        <row r="1198">
          <cell r="B1198">
            <v>2540</v>
          </cell>
          <cell r="C1198">
            <v>0</v>
          </cell>
          <cell r="D1198">
            <v>0</v>
          </cell>
          <cell r="E1198">
            <v>0</v>
          </cell>
          <cell r="F1198">
            <v>0</v>
          </cell>
          <cell r="G1198">
            <v>0</v>
          </cell>
          <cell r="H1198" t="str">
            <v>Calgary</v>
          </cell>
          <cell r="I1198" t="str">
            <v>City</v>
          </cell>
          <cell r="J1198">
            <v>352.00000000099999</v>
          </cell>
          <cell r="K1198">
            <v>285.95791239699997</v>
          </cell>
          <cell r="L1198">
            <v>307.78473928900002</v>
          </cell>
          <cell r="M1198">
            <v>325.60966475700002</v>
          </cell>
          <cell r="N1198">
            <v>347.70475040399998</v>
          </cell>
          <cell r="O1198">
            <v>383.92210233999998</v>
          </cell>
          <cell r="P1198">
            <v>472.86186791300003</v>
          </cell>
          <cell r="Q1198">
            <v>647.78998236799998</v>
          </cell>
          <cell r="R1198">
            <v>803.45670417199995</v>
          </cell>
          <cell r="U1198">
            <v>0</v>
          </cell>
          <cell r="X1198" t="str">
            <v>Buildout</v>
          </cell>
        </row>
        <row r="1199">
          <cell r="B1199">
            <v>2541</v>
          </cell>
          <cell r="C1199">
            <v>0</v>
          </cell>
          <cell r="D1199">
            <v>0</v>
          </cell>
          <cell r="E1199">
            <v>0</v>
          </cell>
          <cell r="F1199">
            <v>0</v>
          </cell>
          <cell r="G1199">
            <v>0</v>
          </cell>
          <cell r="H1199" t="str">
            <v>Calgary</v>
          </cell>
          <cell r="I1199" t="str">
            <v>City</v>
          </cell>
          <cell r="J1199">
            <v>496.99999999800002</v>
          </cell>
          <cell r="K1199">
            <v>523.02440710500002</v>
          </cell>
          <cell r="L1199">
            <v>565.99444551700003</v>
          </cell>
          <cell r="M1199">
            <v>601.53660850799997</v>
          </cell>
          <cell r="N1199">
            <v>632.24785261099998</v>
          </cell>
          <cell r="O1199">
            <v>687.96319590099995</v>
          </cell>
          <cell r="P1199">
            <v>751.60564847299997</v>
          </cell>
          <cell r="Q1199">
            <v>792.040006371</v>
          </cell>
          <cell r="R1199">
            <v>804.98131077599999</v>
          </cell>
          <cell r="U1199">
            <v>0</v>
          </cell>
          <cell r="X1199" t="str">
            <v>Buildout</v>
          </cell>
        </row>
        <row r="1200">
          <cell r="B1200">
            <v>2542</v>
          </cell>
          <cell r="C1200">
            <v>0</v>
          </cell>
          <cell r="D1200">
            <v>0</v>
          </cell>
          <cell r="E1200">
            <v>0</v>
          </cell>
          <cell r="F1200">
            <v>0</v>
          </cell>
          <cell r="G1200">
            <v>0</v>
          </cell>
          <cell r="H1200" t="str">
            <v>Calgary</v>
          </cell>
          <cell r="I1200" t="str">
            <v>City</v>
          </cell>
          <cell r="J1200">
            <v>517.99999999700003</v>
          </cell>
          <cell r="K1200">
            <v>514.445690582</v>
          </cell>
          <cell r="L1200">
            <v>558.60252190699998</v>
          </cell>
          <cell r="M1200">
            <v>595.64305463000005</v>
          </cell>
          <cell r="N1200">
            <v>622.54457163899997</v>
          </cell>
          <cell r="O1200">
            <v>675.08420494400002</v>
          </cell>
          <cell r="P1200">
            <v>699.76647016899994</v>
          </cell>
          <cell r="Q1200">
            <v>654.68279015200005</v>
          </cell>
          <cell r="R1200">
            <v>605.21829423899999</v>
          </cell>
          <cell r="U1200">
            <v>0</v>
          </cell>
          <cell r="X1200" t="str">
            <v>Buildout</v>
          </cell>
        </row>
        <row r="1201">
          <cell r="B1201">
            <v>2543</v>
          </cell>
          <cell r="C1201">
            <v>0</v>
          </cell>
          <cell r="D1201">
            <v>0</v>
          </cell>
          <cell r="E1201">
            <v>0</v>
          </cell>
          <cell r="F1201">
            <v>0</v>
          </cell>
          <cell r="G1201">
            <v>0</v>
          </cell>
          <cell r="H1201" t="str">
            <v>Calgary</v>
          </cell>
          <cell r="I1201" t="str">
            <v>City</v>
          </cell>
          <cell r="J1201">
            <v>406.999999995</v>
          </cell>
          <cell r="K1201">
            <v>397.62760834199997</v>
          </cell>
          <cell r="L1201">
            <v>428.77472471499999</v>
          </cell>
          <cell r="M1201">
            <v>456.89234977199999</v>
          </cell>
          <cell r="N1201">
            <v>483.38856727899997</v>
          </cell>
          <cell r="O1201">
            <v>538.62317802300004</v>
          </cell>
          <cell r="P1201">
            <v>603.94219315800001</v>
          </cell>
          <cell r="Q1201">
            <v>656.70681485199998</v>
          </cell>
          <cell r="R1201">
            <v>689.24058666799999</v>
          </cell>
          <cell r="U1201">
            <v>0</v>
          </cell>
          <cell r="X1201" t="str">
            <v>Buildout</v>
          </cell>
        </row>
        <row r="1202">
          <cell r="B1202">
            <v>2601</v>
          </cell>
          <cell r="C1202">
            <v>0</v>
          </cell>
          <cell r="D1202">
            <v>0</v>
          </cell>
          <cell r="E1202">
            <v>0</v>
          </cell>
          <cell r="F1202">
            <v>0</v>
          </cell>
          <cell r="G1202">
            <v>0</v>
          </cell>
          <cell r="H1202" t="str">
            <v>Calgary</v>
          </cell>
          <cell r="I1202" t="str">
            <v>City</v>
          </cell>
          <cell r="J1202">
            <v>1320.0000000099999</v>
          </cell>
          <cell r="K1202">
            <v>1337.9621393800001</v>
          </cell>
          <cell r="L1202">
            <v>1346.58209384</v>
          </cell>
          <cell r="M1202">
            <v>1347.58673621</v>
          </cell>
          <cell r="N1202">
            <v>1338.82653985</v>
          </cell>
          <cell r="O1202">
            <v>1285.8316608299999</v>
          </cell>
          <cell r="P1202">
            <v>1378.1999663199999</v>
          </cell>
          <cell r="Q1202">
            <v>1577.27153118</v>
          </cell>
          <cell r="R1202">
            <v>1756.5610853600001</v>
          </cell>
          <cell r="U1202">
            <v>0</v>
          </cell>
          <cell r="X1202" t="str">
            <v>Buildout</v>
          </cell>
        </row>
        <row r="1203">
          <cell r="B1203">
            <v>2602</v>
          </cell>
          <cell r="C1203">
            <v>0</v>
          </cell>
          <cell r="D1203">
            <v>0</v>
          </cell>
          <cell r="E1203">
            <v>0</v>
          </cell>
          <cell r="F1203">
            <v>0</v>
          </cell>
          <cell r="G1203">
            <v>0</v>
          </cell>
          <cell r="H1203" t="str">
            <v>Calgary</v>
          </cell>
          <cell r="I1203" t="str">
            <v>City</v>
          </cell>
          <cell r="J1203">
            <v>1713.99999998</v>
          </cell>
          <cell r="K1203">
            <v>1753.5412883700001</v>
          </cell>
          <cell r="L1203">
            <v>1764.8386526899999</v>
          </cell>
          <cell r="M1203">
            <v>1766.1553429400001</v>
          </cell>
          <cell r="N1203">
            <v>1754.6741763800001</v>
          </cell>
          <cell r="O1203">
            <v>1685.2187665199999</v>
          </cell>
          <cell r="P1203">
            <v>1716.1009747400001</v>
          </cell>
          <cell r="Q1203">
            <v>1765.0587885800001</v>
          </cell>
          <cell r="R1203">
            <v>1821.3228394400001</v>
          </cell>
          <cell r="U1203">
            <v>0</v>
          </cell>
          <cell r="X1203" t="str">
            <v>Buildout</v>
          </cell>
        </row>
        <row r="1204">
          <cell r="B1204">
            <v>2603</v>
          </cell>
          <cell r="C1204">
            <v>0</v>
          </cell>
          <cell r="D1204">
            <v>0</v>
          </cell>
          <cell r="E1204">
            <v>0</v>
          </cell>
          <cell r="F1204">
            <v>0</v>
          </cell>
          <cell r="G1204">
            <v>0</v>
          </cell>
          <cell r="H1204" t="str">
            <v>Calgary</v>
          </cell>
          <cell r="I1204" t="str">
            <v>City</v>
          </cell>
          <cell r="J1204">
            <v>688.99999999800002</v>
          </cell>
          <cell r="K1204">
            <v>677.08993099400004</v>
          </cell>
          <cell r="L1204">
            <v>681.45215033900001</v>
          </cell>
          <cell r="M1204">
            <v>681.96056036000004</v>
          </cell>
          <cell r="N1204">
            <v>677.52737020699999</v>
          </cell>
          <cell r="O1204">
            <v>650.70874987599996</v>
          </cell>
          <cell r="P1204">
            <v>657.93418172899999</v>
          </cell>
          <cell r="Q1204">
            <v>666.70237414099995</v>
          </cell>
          <cell r="R1204">
            <v>680.63174924899999</v>
          </cell>
          <cell r="U1204">
            <v>0</v>
          </cell>
          <cell r="X1204" t="str">
            <v>Buildout</v>
          </cell>
        </row>
        <row r="1205">
          <cell r="B1205">
            <v>2604</v>
          </cell>
          <cell r="C1205">
            <v>0</v>
          </cell>
          <cell r="D1205">
            <v>0</v>
          </cell>
          <cell r="E1205">
            <v>0</v>
          </cell>
          <cell r="F1205">
            <v>0</v>
          </cell>
          <cell r="G1205">
            <v>0</v>
          </cell>
          <cell r="H1205" t="str">
            <v>Calgary</v>
          </cell>
          <cell r="I1205" t="str">
            <v>City</v>
          </cell>
          <cell r="J1205">
            <v>1324</v>
          </cell>
          <cell r="K1205">
            <v>1328.8396700400001</v>
          </cell>
          <cell r="L1205">
            <v>1337.400852</v>
          </cell>
          <cell r="M1205">
            <v>1338.39864455</v>
          </cell>
          <cell r="N1205">
            <v>1329.69817672</v>
          </cell>
          <cell r="O1205">
            <v>1277.06462599</v>
          </cell>
          <cell r="P1205">
            <v>1282.9464187200001</v>
          </cell>
          <cell r="Q1205">
            <v>1282.60930074</v>
          </cell>
          <cell r="R1205">
            <v>1296.74261501</v>
          </cell>
          <cell r="U1205">
            <v>0</v>
          </cell>
          <cell r="X1205" t="str">
            <v>Buildout</v>
          </cell>
        </row>
        <row r="1206">
          <cell r="B1206">
            <v>2605</v>
          </cell>
          <cell r="C1206">
            <v>0</v>
          </cell>
          <cell r="D1206">
            <v>0</v>
          </cell>
          <cell r="E1206">
            <v>0</v>
          </cell>
          <cell r="F1206">
            <v>0</v>
          </cell>
          <cell r="G1206">
            <v>0</v>
          </cell>
          <cell r="H1206" t="str">
            <v>Calgary</v>
          </cell>
          <cell r="I1206" t="str">
            <v>City</v>
          </cell>
          <cell r="J1206">
            <v>0</v>
          </cell>
          <cell r="K1206">
            <v>0</v>
          </cell>
          <cell r="L1206">
            <v>0</v>
          </cell>
          <cell r="M1206">
            <v>0</v>
          </cell>
          <cell r="N1206">
            <v>0</v>
          </cell>
          <cell r="O1206">
            <v>0</v>
          </cell>
          <cell r="P1206">
            <v>0</v>
          </cell>
          <cell r="Q1206">
            <v>0</v>
          </cell>
          <cell r="R1206">
            <v>0</v>
          </cell>
          <cell r="U1206">
            <v>0</v>
          </cell>
          <cell r="X1206" t="str">
            <v>Buildout</v>
          </cell>
        </row>
        <row r="1207">
          <cell r="B1207">
            <v>2606</v>
          </cell>
          <cell r="C1207">
            <v>0</v>
          </cell>
          <cell r="D1207">
            <v>0</v>
          </cell>
          <cell r="E1207">
            <v>0</v>
          </cell>
          <cell r="F1207">
            <v>0</v>
          </cell>
          <cell r="G1207">
            <v>0</v>
          </cell>
          <cell r="H1207" t="str">
            <v>Calgary</v>
          </cell>
          <cell r="I1207" t="str">
            <v>City</v>
          </cell>
          <cell r="J1207">
            <v>1430.0000000099999</v>
          </cell>
          <cell r="K1207">
            <v>1368.3703696600001</v>
          </cell>
          <cell r="L1207">
            <v>1377.18623211</v>
          </cell>
          <cell r="M1207">
            <v>1378.21370727</v>
          </cell>
          <cell r="N1207">
            <v>1369.2544155600001</v>
          </cell>
          <cell r="O1207">
            <v>1315.05510751</v>
          </cell>
          <cell r="P1207">
            <v>1315.5124844699999</v>
          </cell>
          <cell r="Q1207">
            <v>1303.5134519200001</v>
          </cell>
          <cell r="R1207">
            <v>1309.45020045</v>
          </cell>
          <cell r="U1207">
            <v>0</v>
          </cell>
          <cell r="X1207" t="str">
            <v>Buildout</v>
          </cell>
        </row>
        <row r="1208">
          <cell r="B1208">
            <v>2607</v>
          </cell>
          <cell r="C1208">
            <v>0</v>
          </cell>
          <cell r="D1208">
            <v>0</v>
          </cell>
          <cell r="E1208">
            <v>0</v>
          </cell>
          <cell r="F1208">
            <v>0</v>
          </cell>
          <cell r="G1208">
            <v>0</v>
          </cell>
          <cell r="H1208" t="str">
            <v>Calgary</v>
          </cell>
          <cell r="I1208" t="str">
            <v>City</v>
          </cell>
          <cell r="J1208">
            <v>1292.9999999700001</v>
          </cell>
          <cell r="K1208">
            <v>1323.7716318299999</v>
          </cell>
          <cell r="L1208">
            <v>1332.3001625100001</v>
          </cell>
          <cell r="M1208">
            <v>1333.2941496200001</v>
          </cell>
          <cell r="N1208">
            <v>1324.6268644899999</v>
          </cell>
          <cell r="O1208">
            <v>1272.1940525</v>
          </cell>
          <cell r="P1208">
            <v>1253.84204684</v>
          </cell>
          <cell r="Q1208">
            <v>1204.2229960899999</v>
          </cell>
          <cell r="R1208">
            <v>1182.7309673</v>
          </cell>
          <cell r="U1208">
            <v>0</v>
          </cell>
          <cell r="X1208" t="str">
            <v>Buildout</v>
          </cell>
        </row>
        <row r="1209">
          <cell r="B1209">
            <v>2608</v>
          </cell>
          <cell r="C1209">
            <v>0</v>
          </cell>
          <cell r="D1209">
            <v>0</v>
          </cell>
          <cell r="E1209">
            <v>0</v>
          </cell>
          <cell r="F1209">
            <v>0</v>
          </cell>
          <cell r="G1209">
            <v>0</v>
          </cell>
          <cell r="H1209" t="str">
            <v>Calgary</v>
          </cell>
          <cell r="I1209" t="str">
            <v>City</v>
          </cell>
          <cell r="J1209">
            <v>692.00000000199998</v>
          </cell>
          <cell r="K1209">
            <v>713.57980772999997</v>
          </cell>
          <cell r="L1209">
            <v>718.17711684799997</v>
          </cell>
          <cell r="M1209">
            <v>718.71292616799997</v>
          </cell>
          <cell r="N1209">
            <v>714.04082139100001</v>
          </cell>
          <cell r="O1209">
            <v>685.77688549100003</v>
          </cell>
          <cell r="P1209">
            <v>680.14901530999998</v>
          </cell>
          <cell r="Q1209">
            <v>661.91561613800002</v>
          </cell>
          <cell r="R1209">
            <v>656.34074688800001</v>
          </cell>
          <cell r="U1209">
            <v>0</v>
          </cell>
          <cell r="X1209" t="str">
            <v>Buildout</v>
          </cell>
        </row>
        <row r="1210">
          <cell r="B1210">
            <v>2609</v>
          </cell>
          <cell r="C1210">
            <v>0</v>
          </cell>
          <cell r="D1210">
            <v>0</v>
          </cell>
          <cell r="E1210">
            <v>0</v>
          </cell>
          <cell r="F1210">
            <v>0</v>
          </cell>
          <cell r="G1210">
            <v>0</v>
          </cell>
          <cell r="H1210" t="str">
            <v>Calgary</v>
          </cell>
          <cell r="I1210" t="str">
            <v>City</v>
          </cell>
          <cell r="J1210">
            <v>1200</v>
          </cell>
          <cell r="K1210">
            <v>1173.96150936</v>
          </cell>
          <cell r="L1210">
            <v>1216.1732629099999</v>
          </cell>
          <cell r="M1210">
            <v>1248.75302794</v>
          </cell>
          <cell r="N1210">
            <v>1248.8722970700001</v>
          </cell>
          <cell r="O1210">
            <v>1193.42078165</v>
          </cell>
          <cell r="P1210">
            <v>1543.92370987</v>
          </cell>
          <cell r="Q1210">
            <v>2028.08089868</v>
          </cell>
          <cell r="R1210">
            <v>2102.2306996500001</v>
          </cell>
          <cell r="U1210">
            <v>0</v>
          </cell>
          <cell r="X1210" t="str">
            <v>Buildout</v>
          </cell>
        </row>
        <row r="1211">
          <cell r="B1211">
            <v>2611</v>
          </cell>
          <cell r="C1211">
            <v>0</v>
          </cell>
          <cell r="D1211">
            <v>0</v>
          </cell>
          <cell r="E1211">
            <v>0</v>
          </cell>
          <cell r="F1211">
            <v>0</v>
          </cell>
          <cell r="G1211">
            <v>0</v>
          </cell>
          <cell r="H1211" t="str">
            <v>Calgary</v>
          </cell>
          <cell r="I1211" t="str">
            <v>City</v>
          </cell>
          <cell r="J1211">
            <v>823</v>
          </cell>
          <cell r="K1211">
            <v>866.63456759500002</v>
          </cell>
          <cell r="L1211">
            <v>872.21794724300003</v>
          </cell>
          <cell r="M1211">
            <v>872.86868155900004</v>
          </cell>
          <cell r="N1211">
            <v>867.19446348600002</v>
          </cell>
          <cell r="O1211">
            <v>832.86823491200005</v>
          </cell>
          <cell r="P1211">
            <v>844.593032537</v>
          </cell>
          <cell r="Q1211">
            <v>786.11116711499994</v>
          </cell>
          <cell r="R1211">
            <v>755.03693848</v>
          </cell>
          <cell r="U1211">
            <v>0</v>
          </cell>
          <cell r="X1211" t="str">
            <v>Buildout</v>
          </cell>
        </row>
        <row r="1212">
          <cell r="B1212">
            <v>2612</v>
          </cell>
          <cell r="C1212">
            <v>0</v>
          </cell>
          <cell r="D1212">
            <v>0</v>
          </cell>
          <cell r="E1212">
            <v>0</v>
          </cell>
          <cell r="F1212">
            <v>0</v>
          </cell>
          <cell r="G1212">
            <v>0</v>
          </cell>
          <cell r="H1212" t="str">
            <v>Calgary</v>
          </cell>
          <cell r="I1212" t="str">
            <v>City</v>
          </cell>
          <cell r="J1212">
            <v>1188.9999999900001</v>
          </cell>
          <cell r="K1212">
            <v>1216.32921766</v>
          </cell>
          <cell r="L1212">
            <v>1224.16554004</v>
          </cell>
          <cell r="M1212">
            <v>1225.0788514999999</v>
          </cell>
          <cell r="N1212">
            <v>1217.11503679</v>
          </cell>
          <cell r="O1212">
            <v>1168.93787413</v>
          </cell>
          <cell r="P1212">
            <v>1156.2947900199999</v>
          </cell>
          <cell r="Q1212">
            <v>1119.09263298</v>
          </cell>
          <cell r="R1212">
            <v>1105.24084986</v>
          </cell>
          <cell r="U1212">
            <v>0</v>
          </cell>
          <cell r="X1212" t="str">
            <v>Buildout</v>
          </cell>
        </row>
        <row r="1213">
          <cell r="B1213">
            <v>2613</v>
          </cell>
          <cell r="C1213">
            <v>0</v>
          </cell>
          <cell r="D1213">
            <v>0</v>
          </cell>
          <cell r="E1213">
            <v>0</v>
          </cell>
          <cell r="F1213">
            <v>0</v>
          </cell>
          <cell r="G1213">
            <v>0</v>
          </cell>
          <cell r="H1213" t="str">
            <v>Calgary</v>
          </cell>
          <cell r="I1213" t="str">
            <v>City</v>
          </cell>
          <cell r="J1213">
            <v>930</v>
          </cell>
          <cell r="K1213">
            <v>928.46463595299997</v>
          </cell>
          <cell r="L1213">
            <v>934.44636191999996</v>
          </cell>
          <cell r="M1213">
            <v>935.14352296699997</v>
          </cell>
          <cell r="N1213">
            <v>929.06447776300001</v>
          </cell>
          <cell r="O1213">
            <v>892.28924362700002</v>
          </cell>
          <cell r="P1213">
            <v>879.57614571199997</v>
          </cell>
          <cell r="Q1213">
            <v>845.08811820200003</v>
          </cell>
          <cell r="R1213">
            <v>830.23320777399999</v>
          </cell>
          <cell r="U1213">
            <v>0</v>
          </cell>
          <cell r="X1213" t="str">
            <v>Buildout</v>
          </cell>
        </row>
        <row r="1214">
          <cell r="B1214">
            <v>2614</v>
          </cell>
          <cell r="C1214">
            <v>0</v>
          </cell>
          <cell r="D1214">
            <v>0</v>
          </cell>
          <cell r="E1214">
            <v>0</v>
          </cell>
          <cell r="F1214">
            <v>0</v>
          </cell>
          <cell r="G1214">
            <v>0</v>
          </cell>
          <cell r="H1214" t="str">
            <v>Calgary</v>
          </cell>
          <cell r="I1214" t="str">
            <v>City</v>
          </cell>
          <cell r="J1214">
            <v>897.00000000199998</v>
          </cell>
          <cell r="K1214">
            <v>888.93393652099996</v>
          </cell>
          <cell r="L1214">
            <v>894.66098209400002</v>
          </cell>
          <cell r="M1214">
            <v>895.32846057400002</v>
          </cell>
          <cell r="N1214">
            <v>889.50823937300004</v>
          </cell>
          <cell r="O1214">
            <v>854.29876298600004</v>
          </cell>
          <cell r="P1214">
            <v>869.30423925900004</v>
          </cell>
          <cell r="Q1214">
            <v>892.70790419599996</v>
          </cell>
          <cell r="R1214">
            <v>920.13104862600005</v>
          </cell>
          <cell r="U1214">
            <v>0</v>
          </cell>
          <cell r="X1214" t="str">
            <v>Buildout</v>
          </cell>
        </row>
        <row r="1215">
          <cell r="B1215">
            <v>2615</v>
          </cell>
          <cell r="C1215">
            <v>0</v>
          </cell>
          <cell r="D1215">
            <v>0</v>
          </cell>
          <cell r="E1215">
            <v>0</v>
          </cell>
          <cell r="F1215">
            <v>0</v>
          </cell>
          <cell r="G1215">
            <v>0</v>
          </cell>
          <cell r="H1215" t="str">
            <v>Calgary</v>
          </cell>
          <cell r="I1215" t="str">
            <v>City</v>
          </cell>
          <cell r="J1215">
            <v>690.00000000700004</v>
          </cell>
          <cell r="K1215">
            <v>699.504314282</v>
          </cell>
          <cell r="L1215">
            <v>715.14088376100005</v>
          </cell>
          <cell r="M1215">
            <v>721.31238046199996</v>
          </cell>
          <cell r="N1215">
            <v>718.85100463399999</v>
          </cell>
          <cell r="O1215">
            <v>699.62574634700002</v>
          </cell>
          <cell r="P1215">
            <v>765.69558640299999</v>
          </cell>
          <cell r="Q1215">
            <v>822.14514018499995</v>
          </cell>
          <cell r="R1215">
            <v>858.75694182899997</v>
          </cell>
          <cell r="U1215">
            <v>0</v>
          </cell>
          <cell r="X1215" t="str">
            <v>Buildout</v>
          </cell>
        </row>
        <row r="1216">
          <cell r="B1216">
            <v>2616</v>
          </cell>
          <cell r="C1216">
            <v>0</v>
          </cell>
          <cell r="D1216">
            <v>0</v>
          </cell>
          <cell r="E1216">
            <v>0</v>
          </cell>
          <cell r="F1216">
            <v>0</v>
          </cell>
          <cell r="G1216">
            <v>0</v>
          </cell>
          <cell r="H1216" t="str">
            <v>Calgary</v>
          </cell>
          <cell r="I1216" t="str">
            <v>City</v>
          </cell>
          <cell r="J1216">
            <v>560.99999999700003</v>
          </cell>
          <cell r="K1216">
            <v>553.60178694299998</v>
          </cell>
          <cell r="L1216">
            <v>565.97688242699996</v>
          </cell>
          <cell r="M1216">
            <v>570.86112898800002</v>
          </cell>
          <cell r="N1216">
            <v>568.91314661800004</v>
          </cell>
          <cell r="O1216">
            <v>553.69789057900005</v>
          </cell>
          <cell r="P1216">
            <v>579.81462127899999</v>
          </cell>
          <cell r="Q1216">
            <v>566.97457239799996</v>
          </cell>
          <cell r="R1216">
            <v>551.78324152599998</v>
          </cell>
          <cell r="U1216">
            <v>0</v>
          </cell>
          <cell r="X1216" t="str">
            <v>Buildout</v>
          </cell>
        </row>
        <row r="1217">
          <cell r="B1217">
            <v>2617</v>
          </cell>
          <cell r="C1217">
            <v>0</v>
          </cell>
          <cell r="D1217">
            <v>0</v>
          </cell>
          <cell r="E1217">
            <v>0</v>
          </cell>
          <cell r="F1217">
            <v>0</v>
          </cell>
          <cell r="G1217">
            <v>0</v>
          </cell>
          <cell r="H1217" t="str">
            <v>Calgary</v>
          </cell>
          <cell r="I1217" t="str">
            <v>City</v>
          </cell>
          <cell r="J1217">
            <v>1044.0000000099999</v>
          </cell>
          <cell r="K1217">
            <v>1165.15067688</v>
          </cell>
          <cell r="L1217">
            <v>1191.196205</v>
          </cell>
          <cell r="M1217">
            <v>1201.47594637</v>
          </cell>
          <cell r="N1217">
            <v>1197.3760807199999</v>
          </cell>
          <cell r="O1217">
            <v>1165.3529436700001</v>
          </cell>
          <cell r="P1217">
            <v>1209.3040248499999</v>
          </cell>
          <cell r="Q1217">
            <v>1159.93601169</v>
          </cell>
          <cell r="R1217">
            <v>1112.3150369800001</v>
          </cell>
          <cell r="U1217">
            <v>0</v>
          </cell>
          <cell r="X1217" t="str">
            <v>Buildout</v>
          </cell>
        </row>
        <row r="1218">
          <cell r="B1218">
            <v>2618</v>
          </cell>
          <cell r="C1218">
            <v>0</v>
          </cell>
          <cell r="D1218">
            <v>0</v>
          </cell>
          <cell r="E1218">
            <v>0</v>
          </cell>
          <cell r="F1218">
            <v>0</v>
          </cell>
          <cell r="G1218">
            <v>0</v>
          </cell>
          <cell r="H1218" t="str">
            <v>Calgary</v>
          </cell>
          <cell r="I1218" t="str">
            <v>City</v>
          </cell>
          <cell r="J1218">
            <v>11</v>
          </cell>
          <cell r="K1218">
            <v>0</v>
          </cell>
          <cell r="L1218">
            <v>0</v>
          </cell>
          <cell r="M1218">
            <v>0</v>
          </cell>
          <cell r="N1218">
            <v>0</v>
          </cell>
          <cell r="O1218">
            <v>0</v>
          </cell>
          <cell r="P1218">
            <v>0</v>
          </cell>
          <cell r="Q1218">
            <v>0</v>
          </cell>
          <cell r="R1218">
            <v>0</v>
          </cell>
          <cell r="U1218">
            <v>0</v>
          </cell>
          <cell r="X1218" t="str">
            <v>Buildout</v>
          </cell>
        </row>
        <row r="1219">
          <cell r="B1219">
            <v>2619</v>
          </cell>
          <cell r="C1219">
            <v>0</v>
          </cell>
          <cell r="D1219">
            <v>0</v>
          </cell>
          <cell r="E1219">
            <v>0</v>
          </cell>
          <cell r="F1219">
            <v>0</v>
          </cell>
          <cell r="G1219">
            <v>0</v>
          </cell>
          <cell r="H1219" t="str">
            <v>Calgary</v>
          </cell>
          <cell r="I1219" t="str">
            <v>City</v>
          </cell>
          <cell r="J1219">
            <v>1254</v>
          </cell>
          <cell r="K1219">
            <v>1286.5731925699999</v>
          </cell>
          <cell r="L1219">
            <v>1317.6032863600001</v>
          </cell>
          <cell r="M1219">
            <v>1325.11723891</v>
          </cell>
          <cell r="N1219">
            <v>1311.4263813</v>
          </cell>
          <cell r="O1219">
            <v>1257.5884486099999</v>
          </cell>
          <cell r="P1219">
            <v>1362.52822029</v>
          </cell>
          <cell r="Q1219">
            <v>1255.57003106</v>
          </cell>
          <cell r="R1219">
            <v>1163.8613765800001</v>
          </cell>
          <cell r="U1219">
            <v>0</v>
          </cell>
          <cell r="X1219" t="str">
            <v>Buildout</v>
          </cell>
        </row>
        <row r="1220">
          <cell r="B1220">
            <v>2620</v>
          </cell>
          <cell r="C1220">
            <v>0</v>
          </cell>
          <cell r="D1220">
            <v>0</v>
          </cell>
          <cell r="E1220">
            <v>0</v>
          </cell>
          <cell r="F1220">
            <v>0</v>
          </cell>
          <cell r="G1220">
            <v>0</v>
          </cell>
          <cell r="H1220" t="str">
            <v>Calgary</v>
          </cell>
          <cell r="I1220" t="str">
            <v>City</v>
          </cell>
          <cell r="J1220">
            <v>1037.9999999900001</v>
          </cell>
          <cell r="K1220">
            <v>1110.3078832199999</v>
          </cell>
          <cell r="L1220">
            <v>1135.1274675100001</v>
          </cell>
          <cell r="M1220">
            <v>1144.9233491499999</v>
          </cell>
          <cell r="N1220">
            <v>1141.01646134</v>
          </cell>
          <cell r="O1220">
            <v>1110.50063011</v>
          </cell>
          <cell r="P1220">
            <v>1210.31970697</v>
          </cell>
          <cell r="Q1220">
            <v>1126.4399680700001</v>
          </cell>
          <cell r="R1220">
            <v>1057.7317727100001</v>
          </cell>
          <cell r="U1220">
            <v>0</v>
          </cell>
          <cell r="X1220" t="str">
            <v>Buildout</v>
          </cell>
        </row>
        <row r="1221">
          <cell r="B1221">
            <v>501</v>
          </cell>
          <cell r="C1221" t="str">
            <v>Outside_levy_boundary</v>
          </cell>
          <cell r="D1221">
            <v>0</v>
          </cell>
          <cell r="E1221">
            <v>0</v>
          </cell>
          <cell r="F1221">
            <v>0</v>
          </cell>
          <cell r="G1221">
            <v>0</v>
          </cell>
          <cell r="H1221" t="str">
            <v>Calgary</v>
          </cell>
          <cell r="I1221" t="str">
            <v>City</v>
          </cell>
          <cell r="J1221">
            <v>2156.0000000499999</v>
          </cell>
          <cell r="K1221">
            <v>2218.55180169</v>
          </cell>
          <cell r="L1221">
            <v>2276.6309468899999</v>
          </cell>
          <cell r="M1221">
            <v>2321.81921418</v>
          </cell>
          <cell r="N1221">
            <v>2352.1799471099998</v>
          </cell>
          <cell r="O1221">
            <v>2473.9449214199999</v>
          </cell>
          <cell r="P1221">
            <v>2576.2656658000001</v>
          </cell>
          <cell r="Q1221">
            <v>2579.3995289600002</v>
          </cell>
          <cell r="R1221">
            <v>2577.8124827000001</v>
          </cell>
          <cell r="S1221" t="str">
            <v>Westview</v>
          </cell>
          <cell r="T1221" t="str">
            <v>Unfunded</v>
          </cell>
          <cell r="U1221">
            <v>0</v>
          </cell>
          <cell r="X1221" t="str">
            <v>Buildout</v>
          </cell>
        </row>
        <row r="1222">
          <cell r="B1222">
            <v>502</v>
          </cell>
          <cell r="C1222" t="str">
            <v>Outside_levy_boundary</v>
          </cell>
          <cell r="D1222">
            <v>0</v>
          </cell>
          <cell r="E1222">
            <v>0</v>
          </cell>
          <cell r="F1222">
            <v>0</v>
          </cell>
          <cell r="G1222">
            <v>0</v>
          </cell>
          <cell r="H1222" t="str">
            <v>Calgary</v>
          </cell>
          <cell r="I1222" t="str">
            <v>City</v>
          </cell>
          <cell r="J1222">
            <v>2029.9999999900001</v>
          </cell>
          <cell r="K1222">
            <v>2062.6916312399999</v>
          </cell>
          <cell r="L1222">
            <v>2120.3543531300002</v>
          </cell>
          <cell r="M1222">
            <v>2172.06865139</v>
          </cell>
          <cell r="N1222">
            <v>2206.9889868199998</v>
          </cell>
          <cell r="O1222">
            <v>2261.0720046000001</v>
          </cell>
          <cell r="P1222">
            <v>2276.22015276</v>
          </cell>
          <cell r="Q1222">
            <v>2220.7862900199998</v>
          </cell>
          <cell r="R1222">
            <v>2188.8626342100001</v>
          </cell>
          <cell r="S1222" t="str">
            <v>Westview</v>
          </cell>
          <cell r="T1222" t="str">
            <v>Unfunded</v>
          </cell>
          <cell r="U1222">
            <v>0</v>
          </cell>
          <cell r="X1222" t="str">
            <v>Buildout</v>
          </cell>
        </row>
        <row r="1223">
          <cell r="B1223">
            <v>503</v>
          </cell>
          <cell r="C1223" t="str">
            <v>Outside_levy_boundary</v>
          </cell>
          <cell r="D1223">
            <v>0</v>
          </cell>
          <cell r="E1223">
            <v>0</v>
          </cell>
          <cell r="F1223">
            <v>0</v>
          </cell>
          <cell r="G1223">
            <v>0</v>
          </cell>
          <cell r="H1223" t="str">
            <v>Calgary</v>
          </cell>
          <cell r="I1223" t="str">
            <v>City</v>
          </cell>
          <cell r="J1223">
            <v>730</v>
          </cell>
          <cell r="K1223">
            <v>753.11050694799997</v>
          </cell>
          <cell r="L1223">
            <v>774.163775762</v>
          </cell>
          <cell r="M1223">
            <v>793.04521231900003</v>
          </cell>
          <cell r="N1223">
            <v>805.79499566300001</v>
          </cell>
          <cell r="O1223">
            <v>825.54127664500004</v>
          </cell>
          <cell r="P1223">
            <v>831.07202535800002</v>
          </cell>
          <cell r="Q1223">
            <v>810.832536323</v>
          </cell>
          <cell r="R1223">
            <v>799.17687227600004</v>
          </cell>
          <cell r="S1223" t="str">
            <v>Westview</v>
          </cell>
          <cell r="T1223" t="str">
            <v>Unfunded</v>
          </cell>
          <cell r="U1223">
            <v>0</v>
          </cell>
          <cell r="X1223" t="str">
            <v>Buildout</v>
          </cell>
        </row>
        <row r="1224">
          <cell r="B1224">
            <v>504</v>
          </cell>
          <cell r="C1224" t="str">
            <v>Outside_levy_boundary</v>
          </cell>
          <cell r="D1224">
            <v>0</v>
          </cell>
          <cell r="E1224">
            <v>0</v>
          </cell>
          <cell r="F1224">
            <v>0</v>
          </cell>
          <cell r="G1224">
            <v>0</v>
          </cell>
          <cell r="H1224" t="str">
            <v>Calgary</v>
          </cell>
          <cell r="I1224" t="str">
            <v>City</v>
          </cell>
          <cell r="J1224">
            <v>2484.99999996</v>
          </cell>
          <cell r="K1224">
            <v>2535.0328108799999</v>
          </cell>
          <cell r="L1224">
            <v>2605.8998712299999</v>
          </cell>
          <cell r="M1224">
            <v>2669.4563626099998</v>
          </cell>
          <cell r="N1224">
            <v>2712.3731973399999</v>
          </cell>
          <cell r="O1224">
            <v>2778.8408273599998</v>
          </cell>
          <cell r="P1224">
            <v>2797.4577898100001</v>
          </cell>
          <cell r="Q1224">
            <v>2729.3299809700002</v>
          </cell>
          <cell r="R1224">
            <v>2690.096043</v>
          </cell>
          <cell r="S1224" t="str">
            <v>Westview</v>
          </cell>
          <cell r="T1224" t="str">
            <v>Unfunded</v>
          </cell>
          <cell r="U1224">
            <v>0</v>
          </cell>
          <cell r="X1224" t="str">
            <v>Buildout</v>
          </cell>
        </row>
        <row r="1225">
          <cell r="B1225">
            <v>505</v>
          </cell>
          <cell r="C1225" t="str">
            <v>Outside_levy_boundary</v>
          </cell>
          <cell r="D1225">
            <v>0</v>
          </cell>
          <cell r="E1225">
            <v>0</v>
          </cell>
          <cell r="F1225">
            <v>0</v>
          </cell>
          <cell r="G1225">
            <v>0</v>
          </cell>
          <cell r="H1225" t="str">
            <v>Calgary</v>
          </cell>
          <cell r="I1225" t="str">
            <v>City</v>
          </cell>
          <cell r="J1225">
            <v>271.99999999800002</v>
          </cell>
          <cell r="K1225">
            <v>277.72850454399997</v>
          </cell>
          <cell r="L1225">
            <v>285.49242872100001</v>
          </cell>
          <cell r="M1225">
            <v>292.45543500700001</v>
          </cell>
          <cell r="N1225">
            <v>297.157239468</v>
          </cell>
          <cell r="O1225">
            <v>304.439179045</v>
          </cell>
          <cell r="P1225">
            <v>306.478782362</v>
          </cell>
          <cell r="Q1225">
            <v>299.01496031800002</v>
          </cell>
          <cell r="R1225">
            <v>294.71664025799998</v>
          </cell>
          <cell r="S1225" t="str">
            <v>Westview</v>
          </cell>
          <cell r="T1225" t="str">
            <v>Unfunded</v>
          </cell>
          <cell r="U1225">
            <v>0</v>
          </cell>
          <cell r="X1225" t="str">
            <v>Buildout</v>
          </cell>
        </row>
        <row r="1226">
          <cell r="B1226">
            <v>506</v>
          </cell>
          <cell r="C1226" t="str">
            <v>Outside_levy_boundary</v>
          </cell>
          <cell r="D1226">
            <v>0</v>
          </cell>
          <cell r="E1226">
            <v>0</v>
          </cell>
          <cell r="F1226">
            <v>0</v>
          </cell>
          <cell r="G1226">
            <v>0</v>
          </cell>
          <cell r="H1226" t="str">
            <v>Calgary</v>
          </cell>
          <cell r="I1226" t="str">
            <v>City</v>
          </cell>
          <cell r="J1226">
            <v>1284.00000002</v>
          </cell>
          <cell r="K1226">
            <v>1384.5880926499999</v>
          </cell>
          <cell r="L1226">
            <v>1423.2943720400001</v>
          </cell>
          <cell r="M1226">
            <v>1458.0077537899999</v>
          </cell>
          <cell r="N1226">
            <v>1481.4481363</v>
          </cell>
          <cell r="O1226">
            <v>1517.7515281399999</v>
          </cell>
          <cell r="P1226">
            <v>1527.9197693199999</v>
          </cell>
          <cell r="Q1226">
            <v>1490.70961885</v>
          </cell>
          <cell r="R1226">
            <v>1469.2807668600001</v>
          </cell>
          <cell r="S1226" t="str">
            <v>Westview</v>
          </cell>
          <cell r="T1226" t="str">
            <v>Unfunded</v>
          </cell>
          <cell r="U1226">
            <v>0</v>
          </cell>
          <cell r="X1226" t="str">
            <v>Buildout</v>
          </cell>
        </row>
        <row r="1227">
          <cell r="B1227">
            <v>507</v>
          </cell>
          <cell r="C1227" t="str">
            <v>Outside_levy_boundary</v>
          </cell>
          <cell r="D1227">
            <v>0</v>
          </cell>
          <cell r="E1227">
            <v>0</v>
          </cell>
          <cell r="F1227">
            <v>0</v>
          </cell>
          <cell r="G1227">
            <v>0</v>
          </cell>
          <cell r="H1227" t="str">
            <v>Calgary</v>
          </cell>
          <cell r="I1227" t="str">
            <v>City</v>
          </cell>
          <cell r="J1227">
            <v>1974.9999999500001</v>
          </cell>
          <cell r="K1227">
            <v>1984.6438398400001</v>
          </cell>
          <cell r="L1227">
            <v>2040.12472914</v>
          </cell>
          <cell r="M1227">
            <v>2089.8822702699999</v>
          </cell>
          <cell r="N1227">
            <v>2123.4812958000002</v>
          </cell>
          <cell r="O1227">
            <v>2175.51792905</v>
          </cell>
          <cell r="P1227">
            <v>2190.0929038499999</v>
          </cell>
          <cell r="Q1227">
            <v>2136.7565386800002</v>
          </cell>
          <cell r="R1227">
            <v>2106.0408049399998</v>
          </cell>
          <cell r="S1227" t="str">
            <v>Westview</v>
          </cell>
          <cell r="T1227" t="str">
            <v>Unfunded</v>
          </cell>
          <cell r="U1227">
            <v>0</v>
          </cell>
          <cell r="X1227" t="str">
            <v>Buildout</v>
          </cell>
        </row>
        <row r="1228">
          <cell r="B1228">
            <v>508</v>
          </cell>
          <cell r="C1228" t="str">
            <v>Outside_levy_boundary</v>
          </cell>
          <cell r="D1228">
            <v>0</v>
          </cell>
          <cell r="E1228">
            <v>0</v>
          </cell>
          <cell r="F1228">
            <v>0</v>
          </cell>
          <cell r="G1228">
            <v>0</v>
          </cell>
          <cell r="H1228" t="str">
            <v>Calgary</v>
          </cell>
          <cell r="I1228" t="str">
            <v>City</v>
          </cell>
          <cell r="J1228">
            <v>967.00000000499995</v>
          </cell>
          <cell r="K1228">
            <v>946.70957421900005</v>
          </cell>
          <cell r="L1228">
            <v>973.17492180199997</v>
          </cell>
          <cell r="M1228">
            <v>996.91013293100002</v>
          </cell>
          <cell r="N1228">
            <v>1012.93745147</v>
          </cell>
          <cell r="O1228">
            <v>1037.7598289800001</v>
          </cell>
          <cell r="P1228">
            <v>1044.71234495</v>
          </cell>
          <cell r="Q1228">
            <v>1019.26997254</v>
          </cell>
          <cell r="R1228">
            <v>1004.6180342</v>
          </cell>
          <cell r="S1228" t="str">
            <v>Westview</v>
          </cell>
          <cell r="T1228" t="str">
            <v>Unfunded</v>
          </cell>
          <cell r="U1228">
            <v>0</v>
          </cell>
          <cell r="X1228" t="str">
            <v>Buildout</v>
          </cell>
        </row>
        <row r="1229">
          <cell r="B1229">
            <v>509</v>
          </cell>
          <cell r="C1229" t="str">
            <v>Outside_levy_boundary</v>
          </cell>
          <cell r="D1229">
            <v>0</v>
          </cell>
          <cell r="E1229">
            <v>0</v>
          </cell>
          <cell r="F1229">
            <v>0</v>
          </cell>
          <cell r="G1229">
            <v>0</v>
          </cell>
          <cell r="H1229" t="str">
            <v>Calgary</v>
          </cell>
          <cell r="I1229" t="str">
            <v>City</v>
          </cell>
          <cell r="J1229">
            <v>1248.99999998</v>
          </cell>
          <cell r="K1229">
            <v>1257.8871325</v>
          </cell>
          <cell r="L1229">
            <v>1293.0514755900001</v>
          </cell>
          <cell r="M1229">
            <v>1324.58830328</v>
          </cell>
          <cell r="N1229">
            <v>1345.8837019699999</v>
          </cell>
          <cell r="O1229">
            <v>1378.86504096</v>
          </cell>
          <cell r="P1229">
            <v>1388.1028060900001</v>
          </cell>
          <cell r="Q1229">
            <v>1354.29768397</v>
          </cell>
          <cell r="R1229">
            <v>1334.8297443500001</v>
          </cell>
          <cell r="S1229" t="str">
            <v>Westview</v>
          </cell>
          <cell r="T1229" t="str">
            <v>Unfunded</v>
          </cell>
          <cell r="U1229">
            <v>0</v>
          </cell>
          <cell r="X1229" t="str">
            <v>Buildout</v>
          </cell>
        </row>
        <row r="1230">
          <cell r="B1230">
            <v>559</v>
          </cell>
          <cell r="C1230" t="str">
            <v>Outside_levy_boundary</v>
          </cell>
          <cell r="D1230">
            <v>0</v>
          </cell>
          <cell r="E1230">
            <v>0</v>
          </cell>
          <cell r="F1230">
            <v>0</v>
          </cell>
          <cell r="G1230">
            <v>0</v>
          </cell>
          <cell r="H1230" t="str">
            <v>Calgary</v>
          </cell>
          <cell r="I1230" t="str">
            <v>City</v>
          </cell>
          <cell r="J1230">
            <v>883.99999999700003</v>
          </cell>
          <cell r="K1230">
            <v>899.07001355700004</v>
          </cell>
          <cell r="L1230">
            <v>924.20359339599997</v>
          </cell>
          <cell r="M1230">
            <v>946.74442035200002</v>
          </cell>
          <cell r="N1230">
            <v>961.96522500000003</v>
          </cell>
          <cell r="O1230">
            <v>985.53851071500003</v>
          </cell>
          <cell r="P1230">
            <v>992.14116793000005</v>
          </cell>
          <cell r="Q1230">
            <v>967.97908625499997</v>
          </cell>
          <cell r="R1230">
            <v>954.06445082100004</v>
          </cell>
          <cell r="S1230" t="str">
            <v>Westview</v>
          </cell>
          <cell r="T1230" t="str">
            <v>Unfunded</v>
          </cell>
          <cell r="U1230">
            <v>0</v>
          </cell>
          <cell r="X1230" t="str">
            <v>Buildout</v>
          </cell>
        </row>
        <row r="1231">
          <cell r="B1231">
            <v>622</v>
          </cell>
          <cell r="C1231" t="str">
            <v>Outside_levy_boundary</v>
          </cell>
          <cell r="D1231">
            <v>0</v>
          </cell>
          <cell r="E1231">
            <v>0</v>
          </cell>
          <cell r="F1231">
            <v>0</v>
          </cell>
          <cell r="G1231">
            <v>0</v>
          </cell>
          <cell r="H1231" t="str">
            <v>Calgary</v>
          </cell>
          <cell r="I1231" t="str">
            <v>City</v>
          </cell>
          <cell r="J1231">
            <v>22.999999998</v>
          </cell>
          <cell r="K1231">
            <v>21</v>
          </cell>
          <cell r="L1231">
            <v>21</v>
          </cell>
          <cell r="M1231">
            <v>21</v>
          </cell>
          <cell r="N1231">
            <v>21</v>
          </cell>
          <cell r="O1231">
            <v>21</v>
          </cell>
          <cell r="P1231">
            <v>21</v>
          </cell>
          <cell r="Q1231">
            <v>21</v>
          </cell>
          <cell r="R1231">
            <v>21</v>
          </cell>
          <cell r="S1231" t="str">
            <v>Westview</v>
          </cell>
          <cell r="T1231" t="str">
            <v>Unfunded</v>
          </cell>
          <cell r="U1231">
            <v>0</v>
          </cell>
          <cell r="X1231" t="str">
            <v>Buildout</v>
          </cell>
        </row>
        <row r="1232">
          <cell r="B1232">
            <v>1301</v>
          </cell>
          <cell r="C1232" t="str">
            <v>Outside_levy_boundary</v>
          </cell>
          <cell r="D1232">
            <v>0</v>
          </cell>
          <cell r="E1232">
            <v>0</v>
          </cell>
          <cell r="F1232">
            <v>0</v>
          </cell>
          <cell r="G1232">
            <v>0</v>
          </cell>
          <cell r="H1232" t="str">
            <v>Calgary</v>
          </cell>
          <cell r="I1232" t="str">
            <v>City</v>
          </cell>
          <cell r="J1232">
            <v>4.0000000050000004</v>
          </cell>
          <cell r="K1232">
            <v>4</v>
          </cell>
          <cell r="L1232">
            <v>4</v>
          </cell>
          <cell r="M1232">
            <v>4</v>
          </cell>
          <cell r="N1232">
            <v>4</v>
          </cell>
          <cell r="O1232">
            <v>4</v>
          </cell>
          <cell r="P1232">
            <v>2134.9990971500001</v>
          </cell>
          <cell r="Q1232">
            <v>8355.0040437200005</v>
          </cell>
          <cell r="R1232">
            <v>16627.647043199999</v>
          </cell>
          <cell r="S1232" t="str">
            <v>East Regional</v>
          </cell>
          <cell r="T1232" t="str">
            <v>Unfunded</v>
          </cell>
          <cell r="U1232">
            <v>0</v>
          </cell>
          <cell r="X1232" t="str">
            <v>Unplanned</v>
          </cell>
        </row>
        <row r="1233">
          <cell r="B1233">
            <v>1302</v>
          </cell>
          <cell r="C1233" t="str">
            <v>Outside_levy_boundary</v>
          </cell>
          <cell r="D1233">
            <v>0</v>
          </cell>
          <cell r="E1233">
            <v>0</v>
          </cell>
          <cell r="F1233">
            <v>0</v>
          </cell>
          <cell r="G1233">
            <v>0</v>
          </cell>
          <cell r="H1233" t="str">
            <v>Calgary</v>
          </cell>
          <cell r="I1233" t="str">
            <v>City</v>
          </cell>
          <cell r="J1233">
            <v>43.000000000999997</v>
          </cell>
          <cell r="K1233">
            <v>36</v>
          </cell>
          <cell r="L1233">
            <v>36</v>
          </cell>
          <cell r="M1233">
            <v>36</v>
          </cell>
          <cell r="N1233">
            <v>36</v>
          </cell>
          <cell r="O1233">
            <v>36</v>
          </cell>
          <cell r="P1233">
            <v>17749.9397341</v>
          </cell>
          <cell r="Q1233">
            <v>17749.9397341</v>
          </cell>
          <cell r="R1233">
            <v>17749.9397341</v>
          </cell>
          <cell r="S1233" t="str">
            <v>East Regional</v>
          </cell>
          <cell r="T1233" t="str">
            <v>Unfunded</v>
          </cell>
          <cell r="U1233">
            <v>0</v>
          </cell>
          <cell r="X1233" t="str">
            <v>Unplanned</v>
          </cell>
        </row>
        <row r="1234">
          <cell r="B1234">
            <v>1314</v>
          </cell>
          <cell r="C1234" t="str">
            <v>Outside_levy_boundary</v>
          </cell>
          <cell r="D1234">
            <v>0</v>
          </cell>
          <cell r="E1234">
            <v>0</v>
          </cell>
          <cell r="F1234">
            <v>0</v>
          </cell>
          <cell r="G1234">
            <v>0</v>
          </cell>
          <cell r="H1234" t="str">
            <v>Calgary</v>
          </cell>
          <cell r="I1234" t="str">
            <v>City</v>
          </cell>
          <cell r="J1234">
            <v>6.9999999979999998</v>
          </cell>
          <cell r="K1234">
            <v>4</v>
          </cell>
          <cell r="L1234">
            <v>4</v>
          </cell>
          <cell r="M1234">
            <v>4</v>
          </cell>
          <cell r="N1234">
            <v>4</v>
          </cell>
          <cell r="O1234">
            <v>4</v>
          </cell>
          <cell r="P1234">
            <v>4</v>
          </cell>
          <cell r="Q1234">
            <v>6400.8197362399997</v>
          </cell>
          <cell r="R1234">
            <v>16250.01058</v>
          </cell>
          <cell r="S1234" t="str">
            <v>East Regional</v>
          </cell>
          <cell r="T1234" t="str">
            <v>Unfunded</v>
          </cell>
          <cell r="U1234">
            <v>0</v>
          </cell>
          <cell r="X1234" t="str">
            <v>Unplanned</v>
          </cell>
        </row>
        <row r="1235">
          <cell r="B1235">
            <v>1315</v>
          </cell>
          <cell r="C1235" t="str">
            <v>Outside_levy_boundary</v>
          </cell>
          <cell r="D1235">
            <v>0</v>
          </cell>
          <cell r="E1235">
            <v>0</v>
          </cell>
          <cell r="F1235">
            <v>0</v>
          </cell>
          <cell r="G1235">
            <v>0</v>
          </cell>
          <cell r="H1235" t="str">
            <v>Calgary</v>
          </cell>
          <cell r="I1235" t="str">
            <v>City</v>
          </cell>
          <cell r="J1235">
            <v>5.0000000010000001</v>
          </cell>
          <cell r="K1235">
            <v>2</v>
          </cell>
          <cell r="L1235">
            <v>2</v>
          </cell>
          <cell r="M1235">
            <v>2</v>
          </cell>
          <cell r="N1235">
            <v>2</v>
          </cell>
          <cell r="O1235">
            <v>2</v>
          </cell>
          <cell r="P1235">
            <v>2</v>
          </cell>
          <cell r="Q1235">
            <v>16823.872077600001</v>
          </cell>
          <cell r="R1235">
            <v>16823.872077600001</v>
          </cell>
          <cell r="S1235" t="str">
            <v>East Regional</v>
          </cell>
          <cell r="T1235" t="str">
            <v>Unfunded</v>
          </cell>
          <cell r="U1235">
            <v>0</v>
          </cell>
          <cell r="X1235" t="str">
            <v>Unplanned</v>
          </cell>
        </row>
        <row r="1236">
          <cell r="B1236">
            <v>1331</v>
          </cell>
          <cell r="C1236" t="str">
            <v>Outside_levy_boundary</v>
          </cell>
          <cell r="D1236">
            <v>0</v>
          </cell>
          <cell r="E1236">
            <v>0</v>
          </cell>
          <cell r="F1236">
            <v>0</v>
          </cell>
          <cell r="G1236">
            <v>0</v>
          </cell>
          <cell r="H1236" t="str">
            <v>Calgary</v>
          </cell>
          <cell r="I1236" t="str">
            <v>City</v>
          </cell>
          <cell r="J1236">
            <v>0</v>
          </cell>
          <cell r="K1236">
            <v>0</v>
          </cell>
          <cell r="L1236">
            <v>0</v>
          </cell>
          <cell r="M1236">
            <v>0</v>
          </cell>
          <cell r="N1236">
            <v>0</v>
          </cell>
          <cell r="O1236">
            <v>0</v>
          </cell>
          <cell r="P1236">
            <v>9534.4383634500009</v>
          </cell>
          <cell r="Q1236">
            <v>17909.870354300001</v>
          </cell>
          <cell r="R1236">
            <v>17909.870354300001</v>
          </cell>
          <cell r="S1236" t="str">
            <v>East Regional</v>
          </cell>
          <cell r="T1236" t="str">
            <v>Unfunded</v>
          </cell>
          <cell r="U1236">
            <v>0</v>
          </cell>
          <cell r="X1236" t="str">
            <v>Unplanned</v>
          </cell>
        </row>
        <row r="1237">
          <cell r="B1237">
            <v>1332</v>
          </cell>
          <cell r="C1237" t="str">
            <v>Outside_levy_boundary</v>
          </cell>
          <cell r="D1237">
            <v>0</v>
          </cell>
          <cell r="E1237">
            <v>0</v>
          </cell>
          <cell r="F1237">
            <v>0</v>
          </cell>
          <cell r="G1237">
            <v>0</v>
          </cell>
          <cell r="H1237" t="str">
            <v>Calgary</v>
          </cell>
          <cell r="I1237" t="str">
            <v>City</v>
          </cell>
          <cell r="J1237">
            <v>3.0000000070000001</v>
          </cell>
          <cell r="K1237">
            <v>2</v>
          </cell>
          <cell r="L1237">
            <v>2</v>
          </cell>
          <cell r="M1237">
            <v>2</v>
          </cell>
          <cell r="N1237">
            <v>2</v>
          </cell>
          <cell r="O1237">
            <v>2</v>
          </cell>
          <cell r="P1237">
            <v>2</v>
          </cell>
          <cell r="Q1237">
            <v>5444.4506715400003</v>
          </cell>
          <cell r="R1237">
            <v>13824.979799700001</v>
          </cell>
          <cell r="S1237" t="str">
            <v>East Regional</v>
          </cell>
          <cell r="T1237" t="str">
            <v>Unfunded</v>
          </cell>
          <cell r="U1237">
            <v>0</v>
          </cell>
          <cell r="X1237" t="str">
            <v>Unplanned</v>
          </cell>
        </row>
        <row r="1238">
          <cell r="B1238">
            <v>1433</v>
          </cell>
          <cell r="C1238" t="str">
            <v>Outside_levy_boundary</v>
          </cell>
          <cell r="D1238">
            <v>0</v>
          </cell>
          <cell r="E1238">
            <v>0</v>
          </cell>
          <cell r="F1238">
            <v>0</v>
          </cell>
          <cell r="G1238">
            <v>0</v>
          </cell>
          <cell r="H1238" t="str">
            <v>Calgary</v>
          </cell>
          <cell r="I1238" t="str">
            <v>City</v>
          </cell>
          <cell r="J1238">
            <v>29.999999996</v>
          </cell>
          <cell r="K1238">
            <v>30</v>
          </cell>
          <cell r="L1238">
            <v>30</v>
          </cell>
          <cell r="M1238">
            <v>30</v>
          </cell>
          <cell r="N1238">
            <v>30</v>
          </cell>
          <cell r="O1238">
            <v>30</v>
          </cell>
          <cell r="P1238">
            <v>15747.3095125</v>
          </cell>
          <cell r="Q1238">
            <v>15747.3095125</v>
          </cell>
          <cell r="R1238">
            <v>15747.3095125</v>
          </cell>
          <cell r="S1238" t="str">
            <v>East Regional</v>
          </cell>
          <cell r="T1238" t="str">
            <v>Unfunded</v>
          </cell>
          <cell r="U1238">
            <v>0</v>
          </cell>
          <cell r="X1238" t="str">
            <v>Unplanned</v>
          </cell>
        </row>
        <row r="1239">
          <cell r="B1239">
            <v>1435</v>
          </cell>
          <cell r="C1239" t="str">
            <v>Outside_levy_boundary</v>
          </cell>
          <cell r="D1239">
            <v>0</v>
          </cell>
          <cell r="E1239">
            <v>0</v>
          </cell>
          <cell r="F1239">
            <v>0</v>
          </cell>
          <cell r="G1239">
            <v>0</v>
          </cell>
          <cell r="H1239" t="str">
            <v>Calgary</v>
          </cell>
          <cell r="I1239" t="str">
            <v>City</v>
          </cell>
          <cell r="J1239">
            <v>0</v>
          </cell>
          <cell r="K1239">
            <v>0</v>
          </cell>
          <cell r="L1239">
            <v>0</v>
          </cell>
          <cell r="M1239">
            <v>0</v>
          </cell>
          <cell r="N1239">
            <v>0</v>
          </cell>
          <cell r="O1239">
            <v>0</v>
          </cell>
          <cell r="P1239">
            <v>0</v>
          </cell>
          <cell r="Q1239">
            <v>0</v>
          </cell>
          <cell r="R1239">
            <v>0</v>
          </cell>
          <cell r="S1239" t="str">
            <v>East Regional</v>
          </cell>
          <cell r="T1239" t="str">
            <v>Unfunded</v>
          </cell>
          <cell r="U1239">
            <v>0</v>
          </cell>
          <cell r="X1239" t="str">
            <v>Buildout</v>
          </cell>
        </row>
        <row r="1240">
          <cell r="B1240">
            <v>1001</v>
          </cell>
          <cell r="C1240" t="str">
            <v>Outside_levy_boundary</v>
          </cell>
          <cell r="D1240">
            <v>0</v>
          </cell>
          <cell r="E1240">
            <v>0</v>
          </cell>
          <cell r="F1240">
            <v>0</v>
          </cell>
          <cell r="G1240">
            <v>0</v>
          </cell>
          <cell r="H1240" t="str">
            <v>Calgary</v>
          </cell>
          <cell r="I1240" t="str">
            <v>City</v>
          </cell>
          <cell r="J1240">
            <v>5</v>
          </cell>
          <cell r="K1240">
            <v>6</v>
          </cell>
          <cell r="L1240">
            <v>6</v>
          </cell>
          <cell r="M1240">
            <v>6</v>
          </cell>
          <cell r="N1240">
            <v>6</v>
          </cell>
          <cell r="O1240">
            <v>6</v>
          </cell>
          <cell r="P1240">
            <v>3.9223310580000001</v>
          </cell>
          <cell r="Q1240">
            <v>4110.0568624099997</v>
          </cell>
          <cell r="R1240">
            <v>8178.1670077700001</v>
          </cell>
          <cell r="S1240" t="str">
            <v>Providence</v>
          </cell>
          <cell r="T1240" t="str">
            <v>Unfunded</v>
          </cell>
          <cell r="U1240">
            <v>0</v>
          </cell>
          <cell r="X1240" t="str">
            <v>Unplanned</v>
          </cell>
        </row>
        <row r="1241">
          <cell r="B1241">
            <v>1002</v>
          </cell>
          <cell r="C1241" t="str">
            <v>Outside_levy_boundary</v>
          </cell>
          <cell r="D1241">
            <v>0</v>
          </cell>
          <cell r="E1241">
            <v>0</v>
          </cell>
          <cell r="F1241">
            <v>0</v>
          </cell>
          <cell r="G1241">
            <v>0</v>
          </cell>
          <cell r="H1241" t="str">
            <v>Calgary</v>
          </cell>
          <cell r="I1241" t="str">
            <v>City</v>
          </cell>
          <cell r="J1241">
            <v>1.999999997</v>
          </cell>
          <cell r="K1241">
            <v>3</v>
          </cell>
          <cell r="L1241">
            <v>3</v>
          </cell>
          <cell r="M1241">
            <v>3</v>
          </cell>
          <cell r="N1241">
            <v>3</v>
          </cell>
          <cell r="O1241">
            <v>3</v>
          </cell>
          <cell r="P1241">
            <v>1.9611655290000001</v>
          </cell>
          <cell r="Q1241">
            <v>6949.1415481900003</v>
          </cell>
          <cell r="R1241">
            <v>6949.1415481900003</v>
          </cell>
          <cell r="S1241" t="str">
            <v>Providence</v>
          </cell>
          <cell r="T1241" t="str">
            <v>Unfunded</v>
          </cell>
          <cell r="U1241">
            <v>0</v>
          </cell>
          <cell r="X1241" t="str">
            <v>Unplanned</v>
          </cell>
        </row>
        <row r="1242">
          <cell r="B1242">
            <v>1003</v>
          </cell>
          <cell r="C1242" t="str">
            <v>Outside_levy_boundary</v>
          </cell>
          <cell r="D1242">
            <v>0</v>
          </cell>
          <cell r="E1242">
            <v>0</v>
          </cell>
          <cell r="F1242">
            <v>0</v>
          </cell>
          <cell r="G1242">
            <v>0</v>
          </cell>
          <cell r="H1242" t="str">
            <v>Calgary</v>
          </cell>
          <cell r="I1242" t="str">
            <v>City</v>
          </cell>
          <cell r="J1242">
            <v>0</v>
          </cell>
          <cell r="K1242">
            <v>0</v>
          </cell>
          <cell r="L1242">
            <v>0</v>
          </cell>
          <cell r="M1242">
            <v>0</v>
          </cell>
          <cell r="N1242">
            <v>0</v>
          </cell>
          <cell r="O1242">
            <v>0</v>
          </cell>
          <cell r="P1242">
            <v>923.37366352499998</v>
          </cell>
          <cell r="Q1242">
            <v>7211.0383142399996</v>
          </cell>
          <cell r="R1242">
            <v>7211.0383142399996</v>
          </cell>
          <cell r="S1242" t="str">
            <v>Providence</v>
          </cell>
          <cell r="T1242" t="str">
            <v>Unfunded</v>
          </cell>
          <cell r="U1242">
            <v>0</v>
          </cell>
          <cell r="X1242" t="str">
            <v>Unplanned</v>
          </cell>
        </row>
        <row r="1243">
          <cell r="B1243">
            <v>1004</v>
          </cell>
          <cell r="C1243" t="str">
            <v>Outside_levy_boundary</v>
          </cell>
          <cell r="D1243">
            <v>0</v>
          </cell>
          <cell r="E1243">
            <v>0</v>
          </cell>
          <cell r="F1243">
            <v>0</v>
          </cell>
          <cell r="G1243">
            <v>0</v>
          </cell>
          <cell r="H1243" t="str">
            <v>Calgary</v>
          </cell>
          <cell r="I1243" t="str">
            <v>City</v>
          </cell>
          <cell r="J1243">
            <v>2.0000000099999999</v>
          </cell>
          <cell r="K1243">
            <v>1</v>
          </cell>
          <cell r="L1243">
            <v>1</v>
          </cell>
          <cell r="M1243">
            <v>1</v>
          </cell>
          <cell r="N1243">
            <v>1</v>
          </cell>
          <cell r="O1243">
            <v>1</v>
          </cell>
          <cell r="P1243">
            <v>0.65372184300000002</v>
          </cell>
          <cell r="Q1243">
            <v>2694.34598736</v>
          </cell>
          <cell r="R1243">
            <v>7789.0605664499999</v>
          </cell>
          <cell r="S1243" t="str">
            <v>Providence</v>
          </cell>
          <cell r="T1243" t="str">
            <v>Unfunded</v>
          </cell>
          <cell r="U1243">
            <v>0</v>
          </cell>
          <cell r="X1243" t="str">
            <v>Unplanned</v>
          </cell>
        </row>
        <row r="1244">
          <cell r="B1244">
            <v>1005</v>
          </cell>
          <cell r="C1244" t="str">
            <v>Outside_levy_boundary</v>
          </cell>
          <cell r="D1244">
            <v>0</v>
          </cell>
          <cell r="E1244">
            <v>0</v>
          </cell>
          <cell r="F1244">
            <v>0</v>
          </cell>
          <cell r="G1244">
            <v>0</v>
          </cell>
          <cell r="H1244" t="str">
            <v>Calgary</v>
          </cell>
          <cell r="I1244" t="str">
            <v>City</v>
          </cell>
          <cell r="J1244">
            <v>0</v>
          </cell>
          <cell r="K1244">
            <v>0</v>
          </cell>
          <cell r="L1244">
            <v>0</v>
          </cell>
          <cell r="M1244">
            <v>0</v>
          </cell>
          <cell r="N1244">
            <v>0</v>
          </cell>
          <cell r="O1244">
            <v>0</v>
          </cell>
          <cell r="P1244">
            <v>0</v>
          </cell>
          <cell r="Q1244">
            <v>872.45031435500005</v>
          </cell>
          <cell r="R1244">
            <v>2490.1303059799998</v>
          </cell>
          <cell r="S1244" t="str">
            <v>Providence</v>
          </cell>
          <cell r="T1244" t="str">
            <v>Unfunded</v>
          </cell>
          <cell r="U1244">
            <v>0</v>
          </cell>
          <cell r="X1244" t="str">
            <v>Unplanned</v>
          </cell>
        </row>
        <row r="1245">
          <cell r="B1245">
            <v>1008</v>
          </cell>
          <cell r="C1245" t="str">
            <v>Outside_levy_boundary</v>
          </cell>
          <cell r="D1245">
            <v>0</v>
          </cell>
          <cell r="E1245">
            <v>0</v>
          </cell>
          <cell r="F1245">
            <v>0</v>
          </cell>
          <cell r="G1245">
            <v>0</v>
          </cell>
          <cell r="H1245" t="str">
            <v>Calgary</v>
          </cell>
          <cell r="I1245" t="str">
            <v>City</v>
          </cell>
          <cell r="J1245">
            <v>4.0000000050000004</v>
          </cell>
          <cell r="K1245">
            <v>5</v>
          </cell>
          <cell r="L1245">
            <v>5</v>
          </cell>
          <cell r="M1245">
            <v>5</v>
          </cell>
          <cell r="N1245">
            <v>5</v>
          </cell>
          <cell r="O1245">
            <v>5</v>
          </cell>
          <cell r="P1245">
            <v>5228.1787161100001</v>
          </cell>
          <cell r="Q1245">
            <v>5269.0583063100003</v>
          </cell>
          <cell r="R1245">
            <v>7893.2528830299998</v>
          </cell>
          <cell r="S1245" t="str">
            <v>Providence</v>
          </cell>
          <cell r="T1245" t="str">
            <v>Unfunded</v>
          </cell>
          <cell r="U1245">
            <v>0</v>
          </cell>
          <cell r="X1245" t="str">
            <v>Unplanned</v>
          </cell>
        </row>
        <row r="1246">
          <cell r="B1246">
            <v>1013</v>
          </cell>
          <cell r="C1246" t="str">
            <v>Outside_levy_boundary</v>
          </cell>
          <cell r="D1246">
            <v>0</v>
          </cell>
          <cell r="E1246">
            <v>0</v>
          </cell>
          <cell r="F1246">
            <v>0</v>
          </cell>
          <cell r="G1246">
            <v>0</v>
          </cell>
          <cell r="H1246" t="str">
            <v>Calgary</v>
          </cell>
          <cell r="I1246" t="str">
            <v>City</v>
          </cell>
          <cell r="J1246">
            <v>3.0000000029999998</v>
          </cell>
          <cell r="K1246">
            <v>3</v>
          </cell>
          <cell r="L1246">
            <v>3</v>
          </cell>
          <cell r="M1246">
            <v>3</v>
          </cell>
          <cell r="N1246">
            <v>3</v>
          </cell>
          <cell r="O1246">
            <v>3</v>
          </cell>
          <cell r="P1246">
            <v>3</v>
          </cell>
          <cell r="Q1246">
            <v>3</v>
          </cell>
          <cell r="R1246">
            <v>3</v>
          </cell>
          <cell r="S1246" t="str">
            <v>Providence</v>
          </cell>
          <cell r="T1246" t="str">
            <v>Unfunded</v>
          </cell>
          <cell r="U1246">
            <v>0</v>
          </cell>
          <cell r="X1246" t="str">
            <v>Buildout</v>
          </cell>
        </row>
        <row r="1247">
          <cell r="B1247">
            <v>1068</v>
          </cell>
          <cell r="C1247" t="str">
            <v>Outside_levy_boundary</v>
          </cell>
          <cell r="D1247">
            <v>0</v>
          </cell>
          <cell r="E1247">
            <v>0</v>
          </cell>
          <cell r="F1247">
            <v>0</v>
          </cell>
          <cell r="G1247">
            <v>0</v>
          </cell>
          <cell r="H1247" t="str">
            <v>Calgary</v>
          </cell>
          <cell r="I1247" t="str">
            <v>City</v>
          </cell>
          <cell r="J1247">
            <v>0</v>
          </cell>
          <cell r="K1247">
            <v>0</v>
          </cell>
          <cell r="L1247">
            <v>0</v>
          </cell>
          <cell r="M1247">
            <v>0</v>
          </cell>
          <cell r="N1247">
            <v>0</v>
          </cell>
          <cell r="O1247">
            <v>0</v>
          </cell>
          <cell r="P1247">
            <v>1453.72094221</v>
          </cell>
          <cell r="Q1247">
            <v>2676.8427518200001</v>
          </cell>
          <cell r="R1247">
            <v>2676.8427518200001</v>
          </cell>
          <cell r="S1247" t="str">
            <v>Providence</v>
          </cell>
          <cell r="T1247" t="str">
            <v>Unfunded</v>
          </cell>
          <cell r="U1247">
            <v>0</v>
          </cell>
          <cell r="X1247" t="str">
            <v>Unplanned</v>
          </cell>
        </row>
        <row r="1248">
          <cell r="B1248">
            <v>1121</v>
          </cell>
          <cell r="C1248" t="str">
            <v>Outside_levy_boundary</v>
          </cell>
          <cell r="D1248">
            <v>0</v>
          </cell>
          <cell r="E1248">
            <v>0</v>
          </cell>
          <cell r="F1248">
            <v>0</v>
          </cell>
          <cell r="G1248">
            <v>0</v>
          </cell>
          <cell r="J1248">
            <v>7.9999999949999996</v>
          </cell>
          <cell r="K1248">
            <v>6</v>
          </cell>
          <cell r="L1248">
            <v>6</v>
          </cell>
          <cell r="M1248">
            <v>6</v>
          </cell>
          <cell r="N1248">
            <v>6</v>
          </cell>
          <cell r="O1248">
            <v>6</v>
          </cell>
          <cell r="P1248">
            <v>3208.86535873</v>
          </cell>
          <cell r="Q1248">
            <v>3163.3687524299999</v>
          </cell>
          <cell r="R1248">
            <v>3163.3687524299999</v>
          </cell>
          <cell r="S1248" t="str">
            <v>Providence</v>
          </cell>
          <cell r="T1248" t="str">
            <v>Unfunded</v>
          </cell>
          <cell r="U1248">
            <v>0</v>
          </cell>
          <cell r="X1248" t="str">
            <v>Unplanned</v>
          </cell>
        </row>
        <row r="1249">
          <cell r="B1249">
            <v>1122</v>
          </cell>
          <cell r="C1249" t="str">
            <v>Outside_levy_boundary</v>
          </cell>
          <cell r="D1249">
            <v>0</v>
          </cell>
          <cell r="E1249">
            <v>0</v>
          </cell>
          <cell r="F1249">
            <v>0</v>
          </cell>
          <cell r="G1249">
            <v>0</v>
          </cell>
          <cell r="J1249">
            <v>0</v>
          </cell>
          <cell r="K1249">
            <v>0</v>
          </cell>
          <cell r="L1249">
            <v>0</v>
          </cell>
          <cell r="M1249">
            <v>0</v>
          </cell>
          <cell r="N1249">
            <v>0</v>
          </cell>
          <cell r="O1249">
            <v>0</v>
          </cell>
          <cell r="P1249">
            <v>7163.3807427199999</v>
          </cell>
          <cell r="Q1249">
            <v>6552.4740798599996</v>
          </cell>
          <cell r="R1249">
            <v>6552.4740798599996</v>
          </cell>
          <cell r="S1249" t="str">
            <v>Providence</v>
          </cell>
          <cell r="T1249" t="str">
            <v>Unfunded</v>
          </cell>
          <cell r="U1249">
            <v>0</v>
          </cell>
          <cell r="X1249" t="str">
            <v>Unplanned</v>
          </cell>
        </row>
        <row r="1250">
          <cell r="B1250">
            <v>1657</v>
          </cell>
          <cell r="C1250" t="str">
            <v>Outside_levy_boundary</v>
          </cell>
          <cell r="D1250">
            <v>0</v>
          </cell>
          <cell r="E1250">
            <v>0</v>
          </cell>
          <cell r="F1250">
            <v>0</v>
          </cell>
          <cell r="G1250">
            <v>0</v>
          </cell>
          <cell r="H1250" t="str">
            <v>Calgary</v>
          </cell>
          <cell r="I1250" t="str">
            <v>City</v>
          </cell>
          <cell r="J1250">
            <v>146.999999997</v>
          </cell>
          <cell r="K1250">
            <v>118.51839490099999</v>
          </cell>
          <cell r="L1250">
            <v>710.65740239399997</v>
          </cell>
          <cell r="M1250">
            <v>2031.5381179599999</v>
          </cell>
          <cell r="N1250">
            <v>2981.7661290800002</v>
          </cell>
          <cell r="O1250">
            <v>6405.2070785300002</v>
          </cell>
          <cell r="P1250">
            <v>12876.979825799999</v>
          </cell>
          <cell r="Q1250">
            <v>12876.979825799999</v>
          </cell>
          <cell r="R1250">
            <v>12876.979825799999</v>
          </cell>
          <cell r="S1250" t="str">
            <v>Belvedere</v>
          </cell>
          <cell r="T1250" t="str">
            <v>Unfunded</v>
          </cell>
          <cell r="U1250">
            <v>0</v>
          </cell>
          <cell r="X1250" t="str">
            <v>Unplanned</v>
          </cell>
        </row>
        <row r="1251">
          <cell r="B1251">
            <v>1658</v>
          </cell>
          <cell r="C1251" t="str">
            <v>Outside_levy_boundary</v>
          </cell>
          <cell r="D1251">
            <v>0</v>
          </cell>
          <cell r="E1251">
            <v>0</v>
          </cell>
          <cell r="F1251">
            <v>0</v>
          </cell>
          <cell r="G1251">
            <v>0</v>
          </cell>
          <cell r="H1251" t="str">
            <v>Calgary</v>
          </cell>
          <cell r="I1251" t="str">
            <v>City</v>
          </cell>
          <cell r="J1251">
            <v>4.0000000050000004</v>
          </cell>
          <cell r="K1251">
            <v>1.730195546</v>
          </cell>
          <cell r="L1251">
            <v>1.730195546</v>
          </cell>
          <cell r="M1251">
            <v>1.730195546</v>
          </cell>
          <cell r="N1251">
            <v>1.730195546</v>
          </cell>
          <cell r="O1251">
            <v>1.730195546</v>
          </cell>
          <cell r="P1251">
            <v>1.730195546</v>
          </cell>
          <cell r="Q1251">
            <v>9756.5125059999991</v>
          </cell>
          <cell r="R1251">
            <v>9756.5125059999991</v>
          </cell>
          <cell r="S1251" t="str">
            <v>Belvedere</v>
          </cell>
          <cell r="T1251" t="str">
            <v>Unfunded</v>
          </cell>
          <cell r="U1251">
            <v>0</v>
          </cell>
          <cell r="X1251" t="str">
            <v>Area Structure Plan</v>
          </cell>
        </row>
        <row r="1252">
          <cell r="B1252">
            <v>1663</v>
          </cell>
          <cell r="C1252" t="str">
            <v>Outside_levy_boundary</v>
          </cell>
          <cell r="D1252">
            <v>0</v>
          </cell>
          <cell r="E1252">
            <v>0</v>
          </cell>
          <cell r="F1252">
            <v>0</v>
          </cell>
          <cell r="G1252">
            <v>0</v>
          </cell>
          <cell r="H1252" t="str">
            <v>Calgary</v>
          </cell>
          <cell r="I1252" t="str">
            <v>City</v>
          </cell>
          <cell r="J1252">
            <v>2.0000000020000002</v>
          </cell>
          <cell r="K1252">
            <v>0</v>
          </cell>
          <cell r="L1252">
            <v>0</v>
          </cell>
          <cell r="M1252">
            <v>0</v>
          </cell>
          <cell r="N1252">
            <v>0</v>
          </cell>
          <cell r="O1252">
            <v>0</v>
          </cell>
          <cell r="P1252">
            <v>6309.5169990000004</v>
          </cell>
          <cell r="Q1252">
            <v>6309.5169990000004</v>
          </cell>
          <cell r="R1252">
            <v>6309.5169990000004</v>
          </cell>
          <cell r="S1252" t="str">
            <v>Belvedere</v>
          </cell>
          <cell r="T1252" t="str">
            <v>Unfunded</v>
          </cell>
          <cell r="U1252">
            <v>0</v>
          </cell>
          <cell r="X1252" t="str">
            <v>Unplanned</v>
          </cell>
        </row>
        <row r="1253">
          <cell r="B1253">
            <v>3560</v>
          </cell>
          <cell r="C1253" t="str">
            <v>Outside_levy_boundary</v>
          </cell>
          <cell r="D1253">
            <v>0</v>
          </cell>
          <cell r="E1253">
            <v>0</v>
          </cell>
          <cell r="F1253">
            <v>0</v>
          </cell>
          <cell r="G1253">
            <v>0</v>
          </cell>
          <cell r="H1253" t="str">
            <v>Calgary</v>
          </cell>
          <cell r="I1253" t="str">
            <v>City</v>
          </cell>
          <cell r="J1253">
            <v>4.9999999920000002</v>
          </cell>
          <cell r="K1253">
            <v>1.730195546</v>
          </cell>
          <cell r="L1253">
            <v>575.91749177899999</v>
          </cell>
          <cell r="M1253">
            <v>1073.9376660400001</v>
          </cell>
          <cell r="N1253">
            <v>2044.05996224</v>
          </cell>
          <cell r="O1253">
            <v>4061.7847364999998</v>
          </cell>
          <cell r="P1253">
            <v>6842.2704841699997</v>
          </cell>
          <cell r="Q1253">
            <v>16844.061107699999</v>
          </cell>
          <cell r="R1253">
            <v>29375.89343</v>
          </cell>
          <cell r="S1253" t="str">
            <v>Belvedere</v>
          </cell>
          <cell r="T1253" t="str">
            <v>Unfunded</v>
          </cell>
          <cell r="U1253">
            <v>0</v>
          </cell>
          <cell r="X1253" t="str">
            <v>Unplanned</v>
          </cell>
        </row>
        <row r="1254">
          <cell r="B1254">
            <v>3335</v>
          </cell>
          <cell r="C1254" t="str">
            <v>Outside_levy_boundary</v>
          </cell>
          <cell r="D1254">
            <v>0</v>
          </cell>
          <cell r="E1254">
            <v>0</v>
          </cell>
          <cell r="F1254">
            <v>0</v>
          </cell>
          <cell r="G1254">
            <v>0</v>
          </cell>
          <cell r="H1254" t="str">
            <v>Calgary</v>
          </cell>
          <cell r="I1254" t="str">
            <v>City</v>
          </cell>
          <cell r="J1254">
            <v>1.9999999989999999</v>
          </cell>
          <cell r="K1254">
            <v>2</v>
          </cell>
          <cell r="L1254">
            <v>2</v>
          </cell>
          <cell r="M1254">
            <v>2</v>
          </cell>
          <cell r="N1254">
            <v>2</v>
          </cell>
          <cell r="O1254">
            <v>2</v>
          </cell>
          <cell r="P1254">
            <v>2</v>
          </cell>
          <cell r="Q1254">
            <v>9396.0122465900004</v>
          </cell>
          <cell r="R1254">
            <v>9396.0122465900004</v>
          </cell>
          <cell r="S1254" t="str">
            <v>Nose Creek</v>
          </cell>
          <cell r="T1254" t="str">
            <v>Unfunded</v>
          </cell>
          <cell r="U1254">
            <v>0</v>
          </cell>
          <cell r="X1254" t="str">
            <v>Unplanned</v>
          </cell>
        </row>
        <row r="1255">
          <cell r="B1255">
            <v>3345</v>
          </cell>
          <cell r="C1255" t="str">
            <v>Outside_levy_boundary</v>
          </cell>
          <cell r="D1255">
            <v>0</v>
          </cell>
          <cell r="E1255">
            <v>0</v>
          </cell>
          <cell r="F1255">
            <v>0</v>
          </cell>
          <cell r="G1255">
            <v>0</v>
          </cell>
          <cell r="H1255" t="str">
            <v>Calgary</v>
          </cell>
          <cell r="I1255" t="str">
            <v>City</v>
          </cell>
          <cell r="J1255">
            <v>0</v>
          </cell>
          <cell r="K1255">
            <v>0</v>
          </cell>
          <cell r="L1255">
            <v>0</v>
          </cell>
          <cell r="M1255">
            <v>0</v>
          </cell>
          <cell r="N1255">
            <v>0</v>
          </cell>
          <cell r="O1255">
            <v>0</v>
          </cell>
          <cell r="P1255">
            <v>0</v>
          </cell>
          <cell r="Q1255">
            <v>0</v>
          </cell>
          <cell r="R1255">
            <v>0</v>
          </cell>
          <cell r="S1255" t="str">
            <v>Nose Creek</v>
          </cell>
          <cell r="T1255" t="str">
            <v>Unfunded</v>
          </cell>
          <cell r="U1255">
            <v>0</v>
          </cell>
          <cell r="X1255" t="str">
            <v>Buildout</v>
          </cell>
        </row>
        <row r="1256">
          <cell r="B1256">
            <v>3317</v>
          </cell>
          <cell r="C1256" t="str">
            <v>Outside_levy_boundary</v>
          </cell>
          <cell r="D1256">
            <v>0</v>
          </cell>
          <cell r="E1256">
            <v>0</v>
          </cell>
          <cell r="F1256">
            <v>0</v>
          </cell>
          <cell r="G1256">
            <v>0</v>
          </cell>
          <cell r="H1256" t="str">
            <v>Calgary</v>
          </cell>
          <cell r="I1256" t="str">
            <v>City</v>
          </cell>
          <cell r="J1256">
            <v>2.0000000020000002</v>
          </cell>
          <cell r="K1256">
            <v>2</v>
          </cell>
          <cell r="L1256">
            <v>2</v>
          </cell>
          <cell r="M1256">
            <v>2</v>
          </cell>
          <cell r="N1256">
            <v>2</v>
          </cell>
          <cell r="O1256">
            <v>2</v>
          </cell>
          <cell r="P1256">
            <v>2</v>
          </cell>
          <cell r="Q1256">
            <v>9456.7902357500006</v>
          </cell>
          <cell r="R1256">
            <v>9456.7902357500006</v>
          </cell>
          <cell r="S1256" t="str">
            <v>Glacier Ridge</v>
          </cell>
          <cell r="T1256" t="str">
            <v>Unfunded</v>
          </cell>
          <cell r="U1256">
            <v>0</v>
          </cell>
          <cell r="X1256" t="str">
            <v>Unplanned</v>
          </cell>
        </row>
        <row r="1257">
          <cell r="B1257">
            <v>3318</v>
          </cell>
          <cell r="C1257" t="str">
            <v>Outside_levy_boundary</v>
          </cell>
          <cell r="D1257">
            <v>0</v>
          </cell>
          <cell r="E1257">
            <v>0</v>
          </cell>
          <cell r="F1257">
            <v>0</v>
          </cell>
          <cell r="G1257">
            <v>0</v>
          </cell>
          <cell r="H1257" t="str">
            <v>Calgary</v>
          </cell>
          <cell r="I1257" t="str">
            <v>City</v>
          </cell>
          <cell r="J1257">
            <v>6.0000000050000004</v>
          </cell>
          <cell r="K1257">
            <v>5</v>
          </cell>
          <cell r="L1257">
            <v>5</v>
          </cell>
          <cell r="M1257">
            <v>5</v>
          </cell>
          <cell r="N1257">
            <v>5</v>
          </cell>
          <cell r="O1257">
            <v>5</v>
          </cell>
          <cell r="P1257">
            <v>5</v>
          </cell>
          <cell r="Q1257">
            <v>5</v>
          </cell>
          <cell r="R1257">
            <v>6563.1138613200001</v>
          </cell>
          <cell r="S1257" t="str">
            <v>Glacier Ridge</v>
          </cell>
          <cell r="T1257" t="str">
            <v>Unfunded</v>
          </cell>
          <cell r="U1257">
            <v>0</v>
          </cell>
          <cell r="X1257" t="str">
            <v>Unplanned</v>
          </cell>
        </row>
        <row r="1258">
          <cell r="B1258">
            <v>3347</v>
          </cell>
          <cell r="C1258" t="str">
            <v>Outside_levy_boundary</v>
          </cell>
          <cell r="D1258">
            <v>0</v>
          </cell>
          <cell r="E1258">
            <v>0</v>
          </cell>
          <cell r="F1258">
            <v>0</v>
          </cell>
          <cell r="G1258">
            <v>0</v>
          </cell>
          <cell r="H1258" t="str">
            <v>Calgary</v>
          </cell>
          <cell r="I1258" t="str">
            <v>City</v>
          </cell>
          <cell r="J1258">
            <v>0</v>
          </cell>
          <cell r="K1258">
            <v>0</v>
          </cell>
          <cell r="L1258">
            <v>0</v>
          </cell>
          <cell r="M1258">
            <v>0</v>
          </cell>
          <cell r="N1258">
            <v>0</v>
          </cell>
          <cell r="O1258">
            <v>0</v>
          </cell>
          <cell r="P1258">
            <v>0</v>
          </cell>
          <cell r="Q1258">
            <v>4731.3579707700001</v>
          </cell>
          <cell r="R1258">
            <v>4731.3579707700001</v>
          </cell>
          <cell r="S1258" t="str">
            <v>Glacier Ridge</v>
          </cell>
          <cell r="T1258" t="str">
            <v>Unfunded</v>
          </cell>
          <cell r="U1258">
            <v>0</v>
          </cell>
          <cell r="X1258" t="str">
            <v>Unplanned</v>
          </cell>
        </row>
        <row r="1259">
          <cell r="B1259">
            <v>3348</v>
          </cell>
          <cell r="C1259" t="str">
            <v>Outside_levy_boundary</v>
          </cell>
          <cell r="D1259">
            <v>0</v>
          </cell>
          <cell r="E1259">
            <v>0</v>
          </cell>
          <cell r="F1259">
            <v>0</v>
          </cell>
          <cell r="G1259">
            <v>0</v>
          </cell>
          <cell r="H1259" t="str">
            <v>Calgary</v>
          </cell>
          <cell r="I1259" t="str">
            <v>City</v>
          </cell>
          <cell r="J1259">
            <v>0</v>
          </cell>
          <cell r="K1259">
            <v>0</v>
          </cell>
          <cell r="L1259">
            <v>0</v>
          </cell>
          <cell r="M1259">
            <v>0</v>
          </cell>
          <cell r="N1259">
            <v>0</v>
          </cell>
          <cell r="O1259">
            <v>0</v>
          </cell>
          <cell r="P1259">
            <v>0</v>
          </cell>
          <cell r="Q1259">
            <v>0</v>
          </cell>
          <cell r="R1259">
            <v>3267.5442437900001</v>
          </cell>
          <cell r="S1259" t="str">
            <v>Glacier Ridge</v>
          </cell>
          <cell r="T1259" t="str">
            <v>Unfunded</v>
          </cell>
          <cell r="U1259">
            <v>0</v>
          </cell>
          <cell r="X1259" t="str">
            <v>Unplanned</v>
          </cell>
        </row>
        <row r="1260">
          <cell r="B1260">
            <v>3323</v>
          </cell>
          <cell r="C1260" t="str">
            <v>Outside_levy_boundary</v>
          </cell>
          <cell r="D1260">
            <v>0</v>
          </cell>
          <cell r="E1260">
            <v>0</v>
          </cell>
          <cell r="F1260">
            <v>0</v>
          </cell>
          <cell r="G1260">
            <v>0</v>
          </cell>
          <cell r="H1260" t="str">
            <v>Calgary</v>
          </cell>
          <cell r="I1260" t="str">
            <v>City</v>
          </cell>
          <cell r="J1260">
            <v>15.999999999</v>
          </cell>
          <cell r="K1260">
            <v>12</v>
          </cell>
          <cell r="L1260">
            <v>12</v>
          </cell>
          <cell r="M1260">
            <v>12</v>
          </cell>
          <cell r="N1260">
            <v>12</v>
          </cell>
          <cell r="O1260">
            <v>12</v>
          </cell>
          <cell r="P1260">
            <v>12</v>
          </cell>
          <cell r="Q1260">
            <v>12</v>
          </cell>
          <cell r="R1260">
            <v>7300.5629676600001</v>
          </cell>
          <cell r="S1260" t="str">
            <v>North</v>
          </cell>
          <cell r="T1260" t="str">
            <v>Unfunded</v>
          </cell>
          <cell r="U1260">
            <v>0</v>
          </cell>
          <cell r="X1260" t="str">
            <v>Unplanned</v>
          </cell>
        </row>
        <row r="1261">
          <cell r="B1261">
            <v>3324</v>
          </cell>
          <cell r="C1261" t="str">
            <v>Outside_levy_boundary</v>
          </cell>
          <cell r="D1261">
            <v>0</v>
          </cell>
          <cell r="E1261">
            <v>0</v>
          </cell>
          <cell r="F1261">
            <v>0</v>
          </cell>
          <cell r="G1261">
            <v>0</v>
          </cell>
          <cell r="H1261" t="str">
            <v>Calgary</v>
          </cell>
          <cell r="I1261" t="str">
            <v>City</v>
          </cell>
          <cell r="J1261">
            <v>0</v>
          </cell>
          <cell r="K1261">
            <v>0</v>
          </cell>
          <cell r="L1261">
            <v>0</v>
          </cell>
          <cell r="M1261">
            <v>0</v>
          </cell>
          <cell r="N1261">
            <v>0</v>
          </cell>
          <cell r="O1261">
            <v>0</v>
          </cell>
          <cell r="P1261">
            <v>0</v>
          </cell>
          <cell r="Q1261">
            <v>9437.1225421599993</v>
          </cell>
          <cell r="R1261">
            <v>9437.1225421599993</v>
          </cell>
          <cell r="S1261" t="str">
            <v>North</v>
          </cell>
          <cell r="T1261" t="str">
            <v>Unfunded</v>
          </cell>
          <cell r="U1261">
            <v>0</v>
          </cell>
          <cell r="X1261" t="str">
            <v>Unplanned</v>
          </cell>
        </row>
        <row r="1262">
          <cell r="B1262">
            <v>3330</v>
          </cell>
          <cell r="C1262" t="str">
            <v>Outside_levy_boundary</v>
          </cell>
          <cell r="D1262">
            <v>0</v>
          </cell>
          <cell r="E1262">
            <v>0</v>
          </cell>
          <cell r="F1262">
            <v>0</v>
          </cell>
          <cell r="G1262">
            <v>0</v>
          </cell>
          <cell r="H1262" t="str">
            <v>Calgary</v>
          </cell>
          <cell r="I1262" t="str">
            <v>City</v>
          </cell>
          <cell r="J1262">
            <v>20.999999995</v>
          </cell>
          <cell r="K1262">
            <v>18</v>
          </cell>
          <cell r="L1262">
            <v>18</v>
          </cell>
          <cell r="M1262">
            <v>18</v>
          </cell>
          <cell r="N1262">
            <v>18</v>
          </cell>
          <cell r="O1262">
            <v>18</v>
          </cell>
          <cell r="P1262">
            <v>18</v>
          </cell>
          <cell r="Q1262">
            <v>18</v>
          </cell>
          <cell r="R1262">
            <v>7374.81554203</v>
          </cell>
          <cell r="S1262" t="str">
            <v>North</v>
          </cell>
          <cell r="T1262" t="str">
            <v>Unfunded</v>
          </cell>
          <cell r="U1262">
            <v>0</v>
          </cell>
          <cell r="X1262" t="str">
            <v>Unplanned</v>
          </cell>
        </row>
        <row r="1263">
          <cell r="B1263">
            <v>3352</v>
          </cell>
          <cell r="C1263" t="str">
            <v>Outside_levy_boundary</v>
          </cell>
          <cell r="D1263">
            <v>0</v>
          </cell>
          <cell r="E1263">
            <v>0</v>
          </cell>
          <cell r="F1263">
            <v>0</v>
          </cell>
          <cell r="G1263">
            <v>0</v>
          </cell>
          <cell r="J1263">
            <v>4.0000000030000002</v>
          </cell>
          <cell r="K1263">
            <v>4</v>
          </cell>
          <cell r="L1263">
            <v>4</v>
          </cell>
          <cell r="M1263">
            <v>4</v>
          </cell>
          <cell r="N1263">
            <v>4</v>
          </cell>
          <cell r="O1263">
            <v>4</v>
          </cell>
          <cell r="P1263">
            <v>4</v>
          </cell>
          <cell r="Q1263">
            <v>9249.09928296</v>
          </cell>
          <cell r="R1263">
            <v>9249.09928296</v>
          </cell>
          <cell r="S1263" t="str">
            <v>North</v>
          </cell>
          <cell r="T1263" t="str">
            <v>Unfunded</v>
          </cell>
          <cell r="U1263">
            <v>0</v>
          </cell>
          <cell r="X1263" t="str">
            <v>Unplanned</v>
          </cell>
        </row>
        <row r="1264">
          <cell r="B1264">
            <v>2621</v>
          </cell>
          <cell r="C1264">
            <v>0</v>
          </cell>
          <cell r="D1264">
            <v>0</v>
          </cell>
          <cell r="E1264">
            <v>0</v>
          </cell>
          <cell r="F1264">
            <v>0</v>
          </cell>
          <cell r="G1264">
            <v>0</v>
          </cell>
          <cell r="H1264" t="str">
            <v>Calgary</v>
          </cell>
          <cell r="I1264" t="str">
            <v>City</v>
          </cell>
          <cell r="J1264">
            <v>644.00000000299997</v>
          </cell>
          <cell r="K1264">
            <v>698.46954416400001</v>
          </cell>
          <cell r="L1264">
            <v>714.08298221099994</v>
          </cell>
          <cell r="M1264">
            <v>720.24534915799995</v>
          </cell>
          <cell r="N1264">
            <v>717.78761433</v>
          </cell>
          <cell r="O1264">
            <v>698.59079627000006</v>
          </cell>
          <cell r="P1264">
            <v>761.38471686699995</v>
          </cell>
          <cell r="Q1264">
            <v>708.61787254399997</v>
          </cell>
          <cell r="R1264">
            <v>665.395103081</v>
          </cell>
          <cell r="U1264">
            <v>0</v>
          </cell>
          <cell r="X1264" t="str">
            <v>Buildout</v>
          </cell>
        </row>
        <row r="1265">
          <cell r="B1265">
            <v>2622</v>
          </cell>
          <cell r="C1265">
            <v>0</v>
          </cell>
          <cell r="D1265">
            <v>0</v>
          </cell>
          <cell r="E1265">
            <v>0</v>
          </cell>
          <cell r="F1265">
            <v>0</v>
          </cell>
          <cell r="G1265">
            <v>0</v>
          </cell>
          <cell r="H1265" t="str">
            <v>Calgary</v>
          </cell>
          <cell r="I1265" t="str">
            <v>City</v>
          </cell>
          <cell r="J1265">
            <v>873</v>
          </cell>
          <cell r="K1265">
            <v>915.28773638500002</v>
          </cell>
          <cell r="L1265">
            <v>921.18456901599995</v>
          </cell>
          <cell r="M1265">
            <v>921.87183583700005</v>
          </cell>
          <cell r="N1265">
            <v>915.87906520199999</v>
          </cell>
          <cell r="O1265">
            <v>879.62575046799998</v>
          </cell>
          <cell r="P1265">
            <v>911.74488113200005</v>
          </cell>
          <cell r="Q1265">
            <v>973.09025676299996</v>
          </cell>
          <cell r="R1265">
            <v>1031.0833248700001</v>
          </cell>
          <cell r="U1265">
            <v>0</v>
          </cell>
          <cell r="X1265" t="str">
            <v>Buildout</v>
          </cell>
        </row>
        <row r="1266">
          <cell r="B1266">
            <v>2623</v>
          </cell>
          <cell r="C1266">
            <v>0</v>
          </cell>
          <cell r="D1266">
            <v>0</v>
          </cell>
          <cell r="E1266">
            <v>0</v>
          </cell>
          <cell r="F1266">
            <v>0</v>
          </cell>
          <cell r="G1266">
            <v>0</v>
          </cell>
          <cell r="H1266" t="str">
            <v>Calgary</v>
          </cell>
          <cell r="I1266" t="str">
            <v>City</v>
          </cell>
          <cell r="J1266">
            <v>1351</v>
          </cell>
          <cell r="K1266">
            <v>1364.31593903</v>
          </cell>
          <cell r="L1266">
            <v>1373.10568038</v>
          </cell>
          <cell r="M1266">
            <v>1374.13011102</v>
          </cell>
          <cell r="N1266">
            <v>1365.1973651400001</v>
          </cell>
          <cell r="O1266">
            <v>1311.1586471000001</v>
          </cell>
          <cell r="P1266">
            <v>1308.24119967</v>
          </cell>
          <cell r="Q1266">
            <v>1289.3288672199999</v>
          </cell>
          <cell r="R1266">
            <v>1290.1667357900001</v>
          </cell>
          <cell r="U1266">
            <v>0</v>
          </cell>
          <cell r="X1266" t="str">
            <v>Buildout</v>
          </cell>
        </row>
        <row r="1267">
          <cell r="B1267">
            <v>2624</v>
          </cell>
          <cell r="C1267">
            <v>0</v>
          </cell>
          <cell r="D1267">
            <v>0</v>
          </cell>
          <cell r="E1267">
            <v>0</v>
          </cell>
          <cell r="F1267">
            <v>0</v>
          </cell>
          <cell r="G1267">
            <v>0</v>
          </cell>
          <cell r="H1267" t="str">
            <v>Calgary</v>
          </cell>
          <cell r="I1267" t="str">
            <v>City</v>
          </cell>
          <cell r="J1267">
            <v>104.000000001</v>
          </cell>
          <cell r="K1267">
            <v>106.428806608</v>
          </cell>
          <cell r="L1267">
            <v>107.114484756</v>
          </cell>
          <cell r="M1267">
            <v>107.194399371</v>
          </cell>
          <cell r="N1267">
            <v>106.497565408</v>
          </cell>
          <cell r="O1267">
            <v>102.28206343700001</v>
          </cell>
          <cell r="P1267">
            <v>117.307575673</v>
          </cell>
          <cell r="Q1267">
            <v>154.46812005800001</v>
          </cell>
          <cell r="R1267">
            <v>189.96867583400001</v>
          </cell>
          <cell r="U1267">
            <v>0</v>
          </cell>
          <cell r="X1267" t="str">
            <v>Buildout</v>
          </cell>
        </row>
        <row r="1268">
          <cell r="B1268">
            <v>2625</v>
          </cell>
          <cell r="C1268">
            <v>0</v>
          </cell>
          <cell r="D1268">
            <v>0</v>
          </cell>
          <cell r="E1268">
            <v>0</v>
          </cell>
          <cell r="F1268">
            <v>0</v>
          </cell>
          <cell r="G1268">
            <v>0</v>
          </cell>
          <cell r="H1268" t="str">
            <v>Calgary</v>
          </cell>
          <cell r="I1268" t="str">
            <v>City</v>
          </cell>
          <cell r="J1268">
            <v>333.99999999300002</v>
          </cell>
          <cell r="K1268">
            <v>330.43610419200002</v>
          </cell>
          <cell r="L1268">
            <v>332.56497184900002</v>
          </cell>
          <cell r="M1268">
            <v>332.81308817899998</v>
          </cell>
          <cell r="N1268">
            <v>330.649585183</v>
          </cell>
          <cell r="O1268">
            <v>317.56145600999997</v>
          </cell>
          <cell r="P1268">
            <v>324.05687941799999</v>
          </cell>
          <cell r="Q1268">
            <v>334.760379409</v>
          </cell>
          <cell r="R1268">
            <v>346.51603909599999</v>
          </cell>
          <cell r="U1268">
            <v>0</v>
          </cell>
          <cell r="X1268" t="str">
            <v>Buildout</v>
          </cell>
        </row>
        <row r="1269">
          <cell r="B1269">
            <v>2626</v>
          </cell>
          <cell r="C1269">
            <v>0</v>
          </cell>
          <cell r="D1269">
            <v>0</v>
          </cell>
          <cell r="E1269">
            <v>0</v>
          </cell>
          <cell r="F1269">
            <v>0</v>
          </cell>
          <cell r="G1269">
            <v>0</v>
          </cell>
          <cell r="H1269" t="str">
            <v>Calgary</v>
          </cell>
          <cell r="I1269" t="str">
            <v>City</v>
          </cell>
          <cell r="J1269">
            <v>354.99999999900001</v>
          </cell>
          <cell r="K1269">
            <v>380.10288061699998</v>
          </cell>
          <cell r="L1269">
            <v>382.55173129999997</v>
          </cell>
          <cell r="M1269">
            <v>382.83714092000002</v>
          </cell>
          <cell r="N1269">
            <v>380.34844853800001</v>
          </cell>
          <cell r="O1269">
            <v>365.29308460999999</v>
          </cell>
          <cell r="P1269">
            <v>485.589151668</v>
          </cell>
          <cell r="Q1269">
            <v>623.50795387400001</v>
          </cell>
          <cell r="R1269">
            <v>753.03780658300002</v>
          </cell>
          <cell r="U1269">
            <v>0</v>
          </cell>
          <cell r="X1269" t="str">
            <v>Buildout</v>
          </cell>
        </row>
        <row r="1270">
          <cell r="B1270">
            <v>2627</v>
          </cell>
          <cell r="C1270">
            <v>0</v>
          </cell>
          <cell r="D1270">
            <v>0</v>
          </cell>
          <cell r="E1270">
            <v>0</v>
          </cell>
          <cell r="F1270">
            <v>0</v>
          </cell>
          <cell r="G1270">
            <v>0</v>
          </cell>
          <cell r="H1270" t="str">
            <v>Calgary</v>
          </cell>
          <cell r="I1270" t="str">
            <v>City</v>
          </cell>
          <cell r="J1270">
            <v>542</v>
          </cell>
          <cell r="K1270">
            <v>541.26650194399997</v>
          </cell>
          <cell r="L1270">
            <v>544.75366538100002</v>
          </cell>
          <cell r="M1270">
            <v>545.16008889700004</v>
          </cell>
          <cell r="N1270">
            <v>541.61619131099997</v>
          </cell>
          <cell r="O1270">
            <v>520.17735395700004</v>
          </cell>
          <cell r="P1270">
            <v>526.44100316399999</v>
          </cell>
          <cell r="Q1270">
            <v>534.49254907600005</v>
          </cell>
          <cell r="R1270">
            <v>546.42140489500002</v>
          </cell>
          <cell r="U1270">
            <v>0</v>
          </cell>
          <cell r="X1270" t="str">
            <v>Buildout</v>
          </cell>
        </row>
        <row r="1271">
          <cell r="B1271">
            <v>2628</v>
          </cell>
          <cell r="C1271">
            <v>0</v>
          </cell>
          <cell r="D1271">
            <v>0</v>
          </cell>
          <cell r="E1271">
            <v>0</v>
          </cell>
          <cell r="F1271">
            <v>0</v>
          </cell>
          <cell r="G1271">
            <v>0</v>
          </cell>
          <cell r="H1271" t="str">
            <v>Calgary</v>
          </cell>
          <cell r="I1271" t="str">
            <v>City</v>
          </cell>
          <cell r="J1271">
            <v>572.99999999500005</v>
          </cell>
          <cell r="K1271">
            <v>576.74277075700002</v>
          </cell>
          <cell r="L1271">
            <v>580.45849353699998</v>
          </cell>
          <cell r="M1271">
            <v>580.89155516300002</v>
          </cell>
          <cell r="N1271">
            <v>577.11537946399994</v>
          </cell>
          <cell r="O1271">
            <v>554.27137471100002</v>
          </cell>
          <cell r="P1271">
            <v>565.154331168</v>
          </cell>
          <cell r="Q1271">
            <v>582.84144894300005</v>
          </cell>
          <cell r="R1271">
            <v>602.58193836199996</v>
          </cell>
          <cell r="U1271">
            <v>0</v>
          </cell>
          <cell r="X1271" t="str">
            <v>Buildout</v>
          </cell>
        </row>
        <row r="1272">
          <cell r="B1272">
            <v>2629</v>
          </cell>
          <cell r="C1272">
            <v>0</v>
          </cell>
          <cell r="D1272">
            <v>0</v>
          </cell>
          <cell r="E1272">
            <v>0</v>
          </cell>
          <cell r="F1272">
            <v>0</v>
          </cell>
          <cell r="G1272">
            <v>0</v>
          </cell>
          <cell r="H1272" t="str">
            <v>Calgary</v>
          </cell>
          <cell r="I1272" t="str">
            <v>City</v>
          </cell>
          <cell r="J1272">
            <v>568</v>
          </cell>
          <cell r="K1272">
            <v>587.23992953899995</v>
          </cell>
          <cell r="L1272">
            <v>593.67002226099999</v>
          </cell>
          <cell r="M1272">
            <v>595.45366628199997</v>
          </cell>
          <cell r="N1272">
            <v>592.11256516100002</v>
          </cell>
          <cell r="O1272">
            <v>570.86963409299995</v>
          </cell>
          <cell r="P1272">
            <v>624.75956826399999</v>
          </cell>
          <cell r="Q1272">
            <v>733.21826209599999</v>
          </cell>
          <cell r="R1272">
            <v>827.31641930000001</v>
          </cell>
          <cell r="U1272">
            <v>0</v>
          </cell>
          <cell r="X1272" t="str">
            <v>Buildout</v>
          </cell>
        </row>
        <row r="1273">
          <cell r="B1273">
            <v>2630</v>
          </cell>
          <cell r="C1273">
            <v>0</v>
          </cell>
          <cell r="D1273">
            <v>0</v>
          </cell>
          <cell r="E1273">
            <v>0</v>
          </cell>
          <cell r="F1273">
            <v>0</v>
          </cell>
          <cell r="G1273">
            <v>0</v>
          </cell>
          <cell r="H1273" t="str">
            <v>Calgary</v>
          </cell>
          <cell r="I1273" t="str">
            <v>City</v>
          </cell>
          <cell r="J1273">
            <v>759.00000000299997</v>
          </cell>
          <cell r="K1273">
            <v>725.37355631100002</v>
          </cell>
          <cell r="L1273">
            <v>741.58840091499997</v>
          </cell>
          <cell r="M1273">
            <v>747.98813315300004</v>
          </cell>
          <cell r="N1273">
            <v>745.43573001200002</v>
          </cell>
          <cell r="O1273">
            <v>725.49947853499998</v>
          </cell>
          <cell r="P1273">
            <v>742.656128362</v>
          </cell>
          <cell r="Q1273">
            <v>707.75911077700005</v>
          </cell>
          <cell r="R1273">
            <v>675.10984862700002</v>
          </cell>
          <cell r="U1273">
            <v>0</v>
          </cell>
          <cell r="X1273" t="str">
            <v>Buildout</v>
          </cell>
        </row>
        <row r="1274">
          <cell r="B1274">
            <v>2631</v>
          </cell>
          <cell r="C1274">
            <v>0</v>
          </cell>
          <cell r="D1274">
            <v>0</v>
          </cell>
          <cell r="E1274">
            <v>0</v>
          </cell>
          <cell r="F1274">
            <v>0</v>
          </cell>
          <cell r="G1274">
            <v>0</v>
          </cell>
          <cell r="H1274" t="str">
            <v>Calgary</v>
          </cell>
          <cell r="I1274" t="str">
            <v>City</v>
          </cell>
          <cell r="J1274">
            <v>438.000000005</v>
          </cell>
          <cell r="K1274">
            <v>424.255575222</v>
          </cell>
          <cell r="L1274">
            <v>433.73929341399997</v>
          </cell>
          <cell r="M1274">
            <v>437.48236091699999</v>
          </cell>
          <cell r="N1274">
            <v>435.98951455600002</v>
          </cell>
          <cell r="O1274">
            <v>424.32922460999998</v>
          </cell>
          <cell r="P1274">
            <v>440.34208289499998</v>
          </cell>
          <cell r="Q1274">
            <v>432.03937634699997</v>
          </cell>
          <cell r="R1274">
            <v>421.40619994899998</v>
          </cell>
          <cell r="U1274">
            <v>0</v>
          </cell>
          <cell r="X1274" t="str">
            <v>Buildout</v>
          </cell>
        </row>
        <row r="1275">
          <cell r="B1275">
            <v>2632</v>
          </cell>
          <cell r="C1275">
            <v>0</v>
          </cell>
          <cell r="D1275">
            <v>0</v>
          </cell>
          <cell r="E1275">
            <v>0</v>
          </cell>
          <cell r="F1275">
            <v>0</v>
          </cell>
          <cell r="G1275">
            <v>0</v>
          </cell>
          <cell r="H1275" t="str">
            <v>Calgary</v>
          </cell>
          <cell r="I1275" t="str">
            <v>City</v>
          </cell>
          <cell r="J1275">
            <v>426</v>
          </cell>
          <cell r="K1275">
            <v>472.77972939900002</v>
          </cell>
          <cell r="L1275">
            <v>484.57781119399999</v>
          </cell>
          <cell r="M1275">
            <v>486.67073222699997</v>
          </cell>
          <cell r="N1275">
            <v>480.043804787</v>
          </cell>
          <cell r="O1275">
            <v>457.04188233000002</v>
          </cell>
          <cell r="P1275">
            <v>555.22995888200001</v>
          </cell>
          <cell r="Q1275">
            <v>691.45928119999996</v>
          </cell>
          <cell r="R1275">
            <v>803.69520902500005</v>
          </cell>
          <cell r="U1275">
            <v>0</v>
          </cell>
          <cell r="X1275" t="str">
            <v>Buildout</v>
          </cell>
        </row>
        <row r="1276">
          <cell r="B1276">
            <v>2701</v>
          </cell>
          <cell r="C1276">
            <v>0</v>
          </cell>
          <cell r="D1276">
            <v>0</v>
          </cell>
          <cell r="E1276">
            <v>0</v>
          </cell>
          <cell r="F1276">
            <v>0</v>
          </cell>
          <cell r="G1276">
            <v>0</v>
          </cell>
          <cell r="H1276" t="str">
            <v>Calgary</v>
          </cell>
          <cell r="I1276" t="str">
            <v>City</v>
          </cell>
          <cell r="J1276">
            <v>1779.9999999700001</v>
          </cell>
          <cell r="K1276">
            <v>1803.2080648399999</v>
          </cell>
          <cell r="L1276">
            <v>1814.8254123700001</v>
          </cell>
          <cell r="M1276">
            <v>1816.17939621</v>
          </cell>
          <cell r="N1276">
            <v>1804.37304055</v>
          </cell>
          <cell r="O1276">
            <v>1732.95039645</v>
          </cell>
          <cell r="P1276">
            <v>1605.6289896999999</v>
          </cell>
          <cell r="Q1276">
            <v>1485.01314845</v>
          </cell>
          <cell r="R1276">
            <v>1418.45482049</v>
          </cell>
          <cell r="U1276">
            <v>0</v>
          </cell>
          <cell r="X1276" t="str">
            <v>Buildout</v>
          </cell>
        </row>
        <row r="1277">
          <cell r="B1277">
            <v>2702</v>
          </cell>
          <cell r="C1277">
            <v>0</v>
          </cell>
          <cell r="D1277">
            <v>0</v>
          </cell>
          <cell r="E1277">
            <v>0</v>
          </cell>
          <cell r="F1277">
            <v>0</v>
          </cell>
          <cell r="G1277">
            <v>0</v>
          </cell>
          <cell r="H1277" t="str">
            <v>Calgary</v>
          </cell>
          <cell r="I1277" t="str">
            <v>City</v>
          </cell>
          <cell r="J1277">
            <v>1187.9999999900001</v>
          </cell>
          <cell r="K1277">
            <v>1232.54694036</v>
          </cell>
          <cell r="L1277">
            <v>1240.48774682</v>
          </cell>
          <cell r="M1277">
            <v>1241.41323556</v>
          </cell>
          <cell r="N1277">
            <v>1233.3432364600001</v>
          </cell>
          <cell r="O1277">
            <v>1184.52371146</v>
          </cell>
          <cell r="P1277">
            <v>1097.4957012499999</v>
          </cell>
          <cell r="Q1277">
            <v>1015.05114658</v>
          </cell>
          <cell r="R1277">
            <v>969.55652775299995</v>
          </cell>
          <cell r="U1277">
            <v>0</v>
          </cell>
          <cell r="X1277" t="str">
            <v>Buildout</v>
          </cell>
        </row>
        <row r="1278">
          <cell r="B1278">
            <v>2703</v>
          </cell>
          <cell r="C1278">
            <v>0</v>
          </cell>
          <cell r="D1278">
            <v>0</v>
          </cell>
          <cell r="E1278">
            <v>0</v>
          </cell>
          <cell r="F1278">
            <v>0</v>
          </cell>
          <cell r="G1278">
            <v>0</v>
          </cell>
          <cell r="H1278" t="str">
            <v>Calgary</v>
          </cell>
          <cell r="I1278" t="str">
            <v>City</v>
          </cell>
          <cell r="J1278">
            <v>2749.00000004</v>
          </cell>
          <cell r="K1278">
            <v>2757.0128930300002</v>
          </cell>
          <cell r="L1278">
            <v>2774.7752232900002</v>
          </cell>
          <cell r="M1278">
            <v>2776.8453953899998</v>
          </cell>
          <cell r="N1278">
            <v>2758.7940815400002</v>
          </cell>
          <cell r="O1278">
            <v>2649.5925121800001</v>
          </cell>
          <cell r="P1278">
            <v>2454.9245938700001</v>
          </cell>
          <cell r="Q1278">
            <v>2270.50914229</v>
          </cell>
          <cell r="R1278">
            <v>2168.74486346</v>
          </cell>
          <cell r="U1278">
            <v>0</v>
          </cell>
          <cell r="X1278" t="str">
            <v>Buildout</v>
          </cell>
        </row>
        <row r="1279">
          <cell r="B1279">
            <v>2705</v>
          </cell>
          <cell r="C1279">
            <v>0</v>
          </cell>
          <cell r="D1279">
            <v>0</v>
          </cell>
          <cell r="E1279">
            <v>0</v>
          </cell>
          <cell r="F1279">
            <v>0</v>
          </cell>
          <cell r="G1279">
            <v>0</v>
          </cell>
          <cell r="H1279" t="str">
            <v>Calgary</v>
          </cell>
          <cell r="I1279" t="str">
            <v>City</v>
          </cell>
          <cell r="J1279">
            <v>0</v>
          </cell>
          <cell r="K1279">
            <v>0</v>
          </cell>
          <cell r="L1279">
            <v>0</v>
          </cell>
          <cell r="M1279">
            <v>0</v>
          </cell>
          <cell r="N1279">
            <v>0</v>
          </cell>
          <cell r="O1279">
            <v>0</v>
          </cell>
          <cell r="P1279">
            <v>0</v>
          </cell>
          <cell r="Q1279">
            <v>0</v>
          </cell>
          <cell r="R1279">
            <v>0</v>
          </cell>
          <cell r="U1279">
            <v>0</v>
          </cell>
          <cell r="X1279" t="str">
            <v>Buildout</v>
          </cell>
        </row>
        <row r="1280">
          <cell r="B1280">
            <v>2706</v>
          </cell>
          <cell r="C1280">
            <v>0</v>
          </cell>
          <cell r="D1280">
            <v>0</v>
          </cell>
          <cell r="E1280">
            <v>0</v>
          </cell>
          <cell r="F1280">
            <v>0</v>
          </cell>
          <cell r="G1280">
            <v>0</v>
          </cell>
          <cell r="H1280" t="str">
            <v>Calgary</v>
          </cell>
          <cell r="I1280" t="str">
            <v>City</v>
          </cell>
          <cell r="J1280">
            <v>1110</v>
          </cell>
          <cell r="K1280">
            <v>1128.9337376599999</v>
          </cell>
          <cell r="L1280">
            <v>1154.1696801600001</v>
          </cell>
          <cell r="M1280">
            <v>1164.1298914399999</v>
          </cell>
          <cell r="N1280">
            <v>1160.1574639600001</v>
          </cell>
          <cell r="O1280">
            <v>1129.1297176200001</v>
          </cell>
          <cell r="P1280">
            <v>1078.8594682</v>
          </cell>
          <cell r="Q1280">
            <v>994.65010947899998</v>
          </cell>
          <cell r="R1280">
            <v>922.88791448899997</v>
          </cell>
          <cell r="U1280">
            <v>0</v>
          </cell>
          <cell r="X1280" t="str">
            <v>Buildout</v>
          </cell>
        </row>
        <row r="1281">
          <cell r="B1281">
            <v>2707</v>
          </cell>
          <cell r="C1281">
            <v>0</v>
          </cell>
          <cell r="D1281">
            <v>0</v>
          </cell>
          <cell r="E1281">
            <v>0</v>
          </cell>
          <cell r="F1281">
            <v>0</v>
          </cell>
          <cell r="G1281">
            <v>0</v>
          </cell>
          <cell r="H1281" t="str">
            <v>Calgary</v>
          </cell>
          <cell r="I1281" t="str">
            <v>City</v>
          </cell>
          <cell r="J1281">
            <v>891.00000000299997</v>
          </cell>
          <cell r="K1281">
            <v>896</v>
          </cell>
          <cell r="L1281">
            <v>896</v>
          </cell>
          <cell r="M1281">
            <v>896</v>
          </cell>
          <cell r="N1281">
            <v>896</v>
          </cell>
          <cell r="O1281">
            <v>896</v>
          </cell>
          <cell r="P1281">
            <v>896</v>
          </cell>
          <cell r="Q1281">
            <v>896</v>
          </cell>
          <cell r="R1281">
            <v>896</v>
          </cell>
          <cell r="U1281">
            <v>0</v>
          </cell>
          <cell r="X1281" t="str">
            <v>Buildout</v>
          </cell>
        </row>
        <row r="1282">
          <cell r="B1282">
            <v>2708</v>
          </cell>
          <cell r="C1282">
            <v>0</v>
          </cell>
          <cell r="D1282">
            <v>0</v>
          </cell>
          <cell r="E1282">
            <v>0</v>
          </cell>
          <cell r="F1282">
            <v>0</v>
          </cell>
          <cell r="G1282">
            <v>0</v>
          </cell>
          <cell r="H1282" t="str">
            <v>Calgary</v>
          </cell>
          <cell r="I1282" t="str">
            <v>City</v>
          </cell>
          <cell r="J1282">
            <v>5.9999999900000001</v>
          </cell>
          <cell r="K1282">
            <v>0</v>
          </cell>
          <cell r="L1282">
            <v>0</v>
          </cell>
          <cell r="M1282">
            <v>0</v>
          </cell>
          <cell r="N1282">
            <v>0</v>
          </cell>
          <cell r="O1282">
            <v>0</v>
          </cell>
          <cell r="P1282">
            <v>0</v>
          </cell>
          <cell r="Q1282">
            <v>0</v>
          </cell>
          <cell r="R1282">
            <v>0</v>
          </cell>
          <cell r="U1282">
            <v>0</v>
          </cell>
          <cell r="X1282" t="str">
            <v>Buildout</v>
          </cell>
        </row>
        <row r="1283">
          <cell r="B1283">
            <v>2709</v>
          </cell>
          <cell r="C1283">
            <v>0</v>
          </cell>
          <cell r="D1283">
            <v>0</v>
          </cell>
          <cell r="E1283">
            <v>0</v>
          </cell>
          <cell r="F1283">
            <v>0</v>
          </cell>
          <cell r="G1283">
            <v>0</v>
          </cell>
          <cell r="H1283" t="str">
            <v>Calgary</v>
          </cell>
          <cell r="I1283" t="str">
            <v>City</v>
          </cell>
          <cell r="J1283">
            <v>1288.0000000099999</v>
          </cell>
          <cell r="K1283">
            <v>1337.9572160299999</v>
          </cell>
          <cell r="L1283">
            <v>1367.8656244700001</v>
          </cell>
          <cell r="M1283">
            <v>1379.6699812100001</v>
          </cell>
          <cell r="N1283">
            <v>1374.9620539699999</v>
          </cell>
          <cell r="O1283">
            <v>1338.18948245</v>
          </cell>
          <cell r="P1283">
            <v>1278.6116345200001</v>
          </cell>
          <cell r="Q1283">
            <v>1178.81080879</v>
          </cell>
          <cell r="R1283">
            <v>1093.7617546900001</v>
          </cell>
          <cell r="U1283">
            <v>0</v>
          </cell>
          <cell r="X1283" t="str">
            <v>Buildout</v>
          </cell>
        </row>
        <row r="1284">
          <cell r="B1284">
            <v>2710</v>
          </cell>
          <cell r="C1284">
            <v>0</v>
          </cell>
          <cell r="D1284">
            <v>0</v>
          </cell>
          <cell r="E1284">
            <v>0</v>
          </cell>
          <cell r="F1284">
            <v>0</v>
          </cell>
          <cell r="G1284">
            <v>0</v>
          </cell>
          <cell r="H1284" t="str">
            <v>Calgary</v>
          </cell>
          <cell r="I1284" t="str">
            <v>City</v>
          </cell>
          <cell r="J1284">
            <v>1604.9999999900001</v>
          </cell>
          <cell r="K1284">
            <v>1697.0223003200001</v>
          </cell>
          <cell r="L1284">
            <v>1734.9571725599999</v>
          </cell>
          <cell r="M1284">
            <v>1749.9294424100001</v>
          </cell>
          <cell r="N1284">
            <v>1743.9580572899999</v>
          </cell>
          <cell r="O1284">
            <v>1697.3168984700001</v>
          </cell>
          <cell r="P1284">
            <v>1621.75025407</v>
          </cell>
          <cell r="Q1284">
            <v>1495.1660667000001</v>
          </cell>
          <cell r="R1284">
            <v>1387.29255614</v>
          </cell>
          <cell r="U1284">
            <v>0</v>
          </cell>
          <cell r="X1284" t="str">
            <v>Buildout</v>
          </cell>
        </row>
        <row r="1285">
          <cell r="B1285">
            <v>2711</v>
          </cell>
          <cell r="C1285">
            <v>0</v>
          </cell>
          <cell r="D1285">
            <v>0</v>
          </cell>
          <cell r="E1285">
            <v>0</v>
          </cell>
          <cell r="F1285">
            <v>0</v>
          </cell>
          <cell r="G1285">
            <v>0</v>
          </cell>
          <cell r="H1285" t="str">
            <v>Calgary</v>
          </cell>
          <cell r="I1285" t="str">
            <v>City</v>
          </cell>
          <cell r="J1285">
            <v>1935</v>
          </cell>
          <cell r="K1285">
            <v>2027.1138331</v>
          </cell>
          <cell r="L1285">
            <v>2072.4275005300001</v>
          </cell>
          <cell r="M1285">
            <v>2090.3120593799999</v>
          </cell>
          <cell r="N1285">
            <v>2083.1791670299999</v>
          </cell>
          <cell r="O1285">
            <v>2027.46573453</v>
          </cell>
          <cell r="P1285">
            <v>1937.2004567199999</v>
          </cell>
          <cell r="Q1285">
            <v>1785.99410137</v>
          </cell>
          <cell r="R1285">
            <v>1657.1378777100001</v>
          </cell>
          <cell r="U1285">
            <v>0</v>
          </cell>
          <cell r="X1285" t="str">
            <v>Buildout</v>
          </cell>
        </row>
        <row r="1286">
          <cell r="B1286">
            <v>2712</v>
          </cell>
          <cell r="C1286">
            <v>0</v>
          </cell>
          <cell r="D1286">
            <v>0</v>
          </cell>
          <cell r="E1286">
            <v>0</v>
          </cell>
          <cell r="F1286">
            <v>0</v>
          </cell>
          <cell r="G1286">
            <v>0</v>
          </cell>
          <cell r="H1286" t="str">
            <v>Calgary</v>
          </cell>
          <cell r="I1286" t="str">
            <v>City</v>
          </cell>
          <cell r="J1286">
            <v>1669.9999999900001</v>
          </cell>
          <cell r="K1286">
            <v>1729.1001608900001</v>
          </cell>
          <cell r="L1286">
            <v>1767.75209475</v>
          </cell>
          <cell r="M1286">
            <v>1783.00737699</v>
          </cell>
          <cell r="N1286">
            <v>1776.92311808</v>
          </cell>
          <cell r="O1286">
            <v>1729.4003276599999</v>
          </cell>
          <cell r="P1286">
            <v>1652.4052896000001</v>
          </cell>
          <cell r="Q1286">
            <v>1523.42835236</v>
          </cell>
          <cell r="R1286">
            <v>1413.5157693199999</v>
          </cell>
          <cell r="U1286">
            <v>0</v>
          </cell>
          <cell r="X1286" t="str">
            <v>Buildout</v>
          </cell>
        </row>
        <row r="1287">
          <cell r="B1287">
            <v>2713</v>
          </cell>
          <cell r="C1287">
            <v>0</v>
          </cell>
          <cell r="D1287">
            <v>0</v>
          </cell>
          <cell r="E1287">
            <v>0</v>
          </cell>
          <cell r="F1287">
            <v>0</v>
          </cell>
          <cell r="G1287">
            <v>0</v>
          </cell>
          <cell r="H1287" t="str">
            <v>Calgary</v>
          </cell>
          <cell r="I1287" t="str">
            <v>City</v>
          </cell>
          <cell r="J1287">
            <v>331</v>
          </cell>
          <cell r="K1287">
            <v>345.61307820399998</v>
          </cell>
          <cell r="L1287">
            <v>353.33883877300002</v>
          </cell>
          <cell r="M1287">
            <v>356.38806934299998</v>
          </cell>
          <cell r="N1287">
            <v>355.17194576999998</v>
          </cell>
          <cell r="O1287">
            <v>345.673075622</v>
          </cell>
          <cell r="P1287">
            <v>330.28328337099998</v>
          </cell>
          <cell r="Q1287">
            <v>304.50333307099999</v>
          </cell>
          <cell r="R1287">
            <v>282.53397182800001</v>
          </cell>
          <cell r="U1287">
            <v>0</v>
          </cell>
          <cell r="X1287" t="str">
            <v>Buildout</v>
          </cell>
        </row>
        <row r="1288">
          <cell r="B1288">
            <v>2714</v>
          </cell>
          <cell r="C1288">
            <v>0</v>
          </cell>
          <cell r="D1288">
            <v>0</v>
          </cell>
          <cell r="E1288">
            <v>0</v>
          </cell>
          <cell r="F1288">
            <v>0</v>
          </cell>
          <cell r="G1288">
            <v>0</v>
          </cell>
          <cell r="H1288" t="str">
            <v>Calgary</v>
          </cell>
          <cell r="I1288" t="str">
            <v>City</v>
          </cell>
          <cell r="J1288">
            <v>1182</v>
          </cell>
          <cell r="K1288">
            <v>1188.96181002</v>
          </cell>
          <cell r="L1288">
            <v>1196.6218147699999</v>
          </cell>
          <cell r="M1288">
            <v>1197.5145763099999</v>
          </cell>
          <cell r="N1288">
            <v>1189.72994713</v>
          </cell>
          <cell r="O1288">
            <v>1142.63677048</v>
          </cell>
          <cell r="P1288">
            <v>1058.6862308499999</v>
          </cell>
          <cell r="Q1288">
            <v>979.15706722899995</v>
          </cell>
          <cell r="R1288">
            <v>935.27122184799998</v>
          </cell>
          <cell r="U1288">
            <v>0</v>
          </cell>
          <cell r="X1288" t="str">
            <v>Buildout</v>
          </cell>
        </row>
        <row r="1289">
          <cell r="B1289">
            <v>2715</v>
          </cell>
          <cell r="C1289">
            <v>0</v>
          </cell>
          <cell r="D1289">
            <v>0</v>
          </cell>
          <cell r="E1289">
            <v>0</v>
          </cell>
          <cell r="F1289">
            <v>0</v>
          </cell>
          <cell r="G1289">
            <v>0</v>
          </cell>
          <cell r="H1289" t="str">
            <v>Calgary</v>
          </cell>
          <cell r="I1289" t="str">
            <v>City</v>
          </cell>
          <cell r="J1289">
            <v>2271.9999999699999</v>
          </cell>
          <cell r="K1289">
            <v>2304.9438669199999</v>
          </cell>
          <cell r="L1289">
            <v>2319.7936971899999</v>
          </cell>
          <cell r="M1289">
            <v>2321.52442178</v>
          </cell>
          <cell r="N1289">
            <v>2306.4329924399999</v>
          </cell>
          <cell r="O1289">
            <v>2215.13726873</v>
          </cell>
          <cell r="P1289">
            <v>2052.3891635800001</v>
          </cell>
          <cell r="Q1289">
            <v>1898.21242216</v>
          </cell>
          <cell r="R1289">
            <v>1813.13449208</v>
          </cell>
          <cell r="U1289">
            <v>0</v>
          </cell>
          <cell r="X1289" t="str">
            <v>Buildout</v>
          </cell>
        </row>
        <row r="1290">
          <cell r="B1290">
            <v>2716</v>
          </cell>
          <cell r="C1290">
            <v>0</v>
          </cell>
          <cell r="D1290">
            <v>0</v>
          </cell>
          <cell r="E1290">
            <v>0</v>
          </cell>
          <cell r="F1290">
            <v>0</v>
          </cell>
          <cell r="G1290">
            <v>0</v>
          </cell>
          <cell r="H1290" t="str">
            <v>Calgary</v>
          </cell>
          <cell r="I1290" t="str">
            <v>City</v>
          </cell>
          <cell r="J1290">
            <v>1708.99999996</v>
          </cell>
          <cell r="K1290">
            <v>1755.56850386</v>
          </cell>
          <cell r="L1290">
            <v>1766.8789288200001</v>
          </cell>
          <cell r="M1290">
            <v>1768.19714129</v>
          </cell>
          <cell r="N1290">
            <v>1756.7027017099999</v>
          </cell>
          <cell r="O1290">
            <v>1687.1669966699999</v>
          </cell>
          <cell r="P1290">
            <v>1563.2093372899999</v>
          </cell>
          <cell r="Q1290">
            <v>1445.78008675</v>
          </cell>
          <cell r="R1290">
            <v>1380.9801857299999</v>
          </cell>
          <cell r="U1290">
            <v>0</v>
          </cell>
          <cell r="X1290" t="str">
            <v>Buildout</v>
          </cell>
        </row>
        <row r="1291">
          <cell r="B1291">
            <v>2717</v>
          </cell>
          <cell r="C1291">
            <v>0</v>
          </cell>
          <cell r="D1291">
            <v>0</v>
          </cell>
          <cell r="E1291">
            <v>0</v>
          </cell>
          <cell r="F1291">
            <v>0</v>
          </cell>
          <cell r="G1291">
            <v>0</v>
          </cell>
          <cell r="H1291" t="str">
            <v>Calgary</v>
          </cell>
          <cell r="I1291" t="str">
            <v>City</v>
          </cell>
          <cell r="J1291">
            <v>1266</v>
          </cell>
          <cell r="K1291">
            <v>1282.2137169800001</v>
          </cell>
          <cell r="L1291">
            <v>1290.4745067900001</v>
          </cell>
          <cell r="M1291">
            <v>1291.4372891600001</v>
          </cell>
          <cell r="N1291">
            <v>1283.04210098</v>
          </cell>
          <cell r="O1291">
            <v>1232.2553418800001</v>
          </cell>
          <cell r="P1291">
            <v>1141.7204464199999</v>
          </cell>
          <cell r="Q1291">
            <v>1055.95370149</v>
          </cell>
          <cell r="R1291">
            <v>1008.62582893</v>
          </cell>
          <cell r="U1291">
            <v>0</v>
          </cell>
          <cell r="X1291" t="str">
            <v>Buildout</v>
          </cell>
        </row>
        <row r="1292">
          <cell r="B1292">
            <v>2718</v>
          </cell>
          <cell r="C1292">
            <v>0</v>
          </cell>
          <cell r="D1292">
            <v>0</v>
          </cell>
          <cell r="E1292">
            <v>0</v>
          </cell>
          <cell r="F1292">
            <v>0</v>
          </cell>
          <cell r="G1292">
            <v>0</v>
          </cell>
          <cell r="H1292" t="str">
            <v>Calgary</v>
          </cell>
          <cell r="I1292" t="str">
            <v>City</v>
          </cell>
          <cell r="J1292">
            <v>528.00000000800003</v>
          </cell>
          <cell r="K1292">
            <v>545.32093263199999</v>
          </cell>
          <cell r="L1292">
            <v>548.83421709499999</v>
          </cell>
          <cell r="M1292">
            <v>549.24368491400003</v>
          </cell>
          <cell r="N1292">
            <v>545.67324116299994</v>
          </cell>
          <cell r="O1292">
            <v>524.07381285700001</v>
          </cell>
          <cell r="P1292">
            <v>485.56964345099999</v>
          </cell>
          <cell r="Q1292">
            <v>449.09335163200001</v>
          </cell>
          <cell r="R1292">
            <v>428.964975638</v>
          </cell>
          <cell r="U1292">
            <v>0</v>
          </cell>
          <cell r="X1292" t="str">
            <v>Buildout</v>
          </cell>
        </row>
        <row r="1293">
          <cell r="B1293">
            <v>2719</v>
          </cell>
          <cell r="C1293">
            <v>0</v>
          </cell>
          <cell r="D1293">
            <v>0</v>
          </cell>
          <cell r="E1293">
            <v>0</v>
          </cell>
          <cell r="F1293">
            <v>0</v>
          </cell>
          <cell r="G1293">
            <v>0</v>
          </cell>
          <cell r="H1293" t="str">
            <v>Calgary</v>
          </cell>
          <cell r="I1293" t="str">
            <v>City</v>
          </cell>
          <cell r="J1293">
            <v>0</v>
          </cell>
          <cell r="K1293">
            <v>0</v>
          </cell>
          <cell r="L1293">
            <v>0</v>
          </cell>
          <cell r="M1293">
            <v>0</v>
          </cell>
          <cell r="N1293">
            <v>0</v>
          </cell>
          <cell r="O1293">
            <v>0</v>
          </cell>
          <cell r="P1293">
            <v>0</v>
          </cell>
          <cell r="Q1293">
            <v>0</v>
          </cell>
          <cell r="R1293">
            <v>0</v>
          </cell>
          <cell r="U1293">
            <v>0</v>
          </cell>
          <cell r="X1293" t="str">
            <v>Buildout</v>
          </cell>
        </row>
        <row r="1294">
          <cell r="B1294">
            <v>2720</v>
          </cell>
          <cell r="C1294">
            <v>0</v>
          </cell>
          <cell r="D1294">
            <v>0</v>
          </cell>
          <cell r="E1294">
            <v>0</v>
          </cell>
          <cell r="F1294">
            <v>0</v>
          </cell>
          <cell r="G1294">
            <v>0</v>
          </cell>
          <cell r="H1294" t="str">
            <v>Calgary</v>
          </cell>
          <cell r="I1294" t="str">
            <v>City</v>
          </cell>
          <cell r="J1294">
            <v>936.99999997800001</v>
          </cell>
          <cell r="K1294">
            <v>1030.16981313</v>
          </cell>
          <cell r="L1294">
            <v>1064.38339376</v>
          </cell>
          <cell r="M1294">
            <v>1076.1363281599999</v>
          </cell>
          <cell r="N1294">
            <v>1068.7940627999999</v>
          </cell>
          <cell r="O1294">
            <v>1032.3791010800001</v>
          </cell>
          <cell r="P1294">
            <v>991.71264908499995</v>
          </cell>
          <cell r="Q1294">
            <v>908.70055247499999</v>
          </cell>
          <cell r="R1294">
            <v>825.62092480700005</v>
          </cell>
          <cell r="U1294">
            <v>0</v>
          </cell>
          <cell r="X1294" t="str">
            <v>Buildout</v>
          </cell>
        </row>
        <row r="1295">
          <cell r="B1295">
            <v>2721</v>
          </cell>
          <cell r="C1295">
            <v>0</v>
          </cell>
          <cell r="D1295">
            <v>0</v>
          </cell>
          <cell r="E1295">
            <v>0</v>
          </cell>
          <cell r="F1295">
            <v>0</v>
          </cell>
          <cell r="G1295">
            <v>0</v>
          </cell>
          <cell r="H1295" t="str">
            <v>Calgary</v>
          </cell>
          <cell r="I1295" t="str">
            <v>City</v>
          </cell>
          <cell r="J1295">
            <v>2119.9999999800002</v>
          </cell>
          <cell r="K1295">
            <v>2236.87217964</v>
          </cell>
          <cell r="L1295">
            <v>2305.3629525800002</v>
          </cell>
          <cell r="M1295">
            <v>2329.5015798999998</v>
          </cell>
          <cell r="N1295">
            <v>2315.4862107200001</v>
          </cell>
          <cell r="O1295">
            <v>2240.6166122300001</v>
          </cell>
          <cell r="P1295">
            <v>2149.6158625100002</v>
          </cell>
          <cell r="Q1295">
            <v>1972.5653391400001</v>
          </cell>
          <cell r="R1295">
            <v>1801.2921266999999</v>
          </cell>
          <cell r="U1295">
            <v>0</v>
          </cell>
          <cell r="X1295" t="str">
            <v>Buildout</v>
          </cell>
        </row>
        <row r="1296">
          <cell r="B1296">
            <v>2722</v>
          </cell>
          <cell r="C1296">
            <v>0</v>
          </cell>
          <cell r="D1296">
            <v>0</v>
          </cell>
          <cell r="E1296">
            <v>0</v>
          </cell>
          <cell r="F1296">
            <v>0</v>
          </cell>
          <cell r="G1296">
            <v>0</v>
          </cell>
          <cell r="H1296" t="str">
            <v>Calgary</v>
          </cell>
          <cell r="I1296" t="str">
            <v>City</v>
          </cell>
          <cell r="J1296">
            <v>29.999999998</v>
          </cell>
          <cell r="K1296">
            <v>4.1314928025800004</v>
          </cell>
          <cell r="L1296">
            <v>4.2148079661300004</v>
          </cell>
          <cell r="M1296">
            <v>4.2493011266699998</v>
          </cell>
          <cell r="N1296">
            <v>4.2459260951199997</v>
          </cell>
          <cell r="O1296">
            <v>4.1654542220500002</v>
          </cell>
          <cell r="P1296">
            <v>3.97604014172</v>
          </cell>
          <cell r="Q1296">
            <v>3.6738528940599999</v>
          </cell>
          <cell r="R1296">
            <v>3.4478551507600002</v>
          </cell>
          <cell r="U1296">
            <v>0</v>
          </cell>
          <cell r="X1296" t="str">
            <v>Buildout</v>
          </cell>
        </row>
        <row r="1297">
          <cell r="B1297">
            <v>2723</v>
          </cell>
          <cell r="C1297">
            <v>0</v>
          </cell>
          <cell r="D1297">
            <v>0</v>
          </cell>
          <cell r="E1297">
            <v>0</v>
          </cell>
          <cell r="F1297">
            <v>0</v>
          </cell>
          <cell r="G1297">
            <v>0</v>
          </cell>
          <cell r="H1297" t="str">
            <v>Calgary</v>
          </cell>
          <cell r="I1297" t="str">
            <v>City</v>
          </cell>
          <cell r="J1297">
            <v>635</v>
          </cell>
          <cell r="K1297">
            <v>599.131653529</v>
          </cell>
          <cell r="L1297">
            <v>612.52451380299999</v>
          </cell>
          <cell r="M1297">
            <v>617.81045527100002</v>
          </cell>
          <cell r="N1297">
            <v>615.70226486299998</v>
          </cell>
          <cell r="O1297">
            <v>599.23566041799995</v>
          </cell>
          <cell r="P1297">
            <v>572.55694874799997</v>
          </cell>
          <cell r="Q1297">
            <v>527.86655557500001</v>
          </cell>
          <cell r="R1297">
            <v>489.78194410200001</v>
          </cell>
          <cell r="U1297">
            <v>0</v>
          </cell>
          <cell r="X1297" t="str">
            <v>Buildout</v>
          </cell>
        </row>
        <row r="1298">
          <cell r="B1298">
            <v>2724</v>
          </cell>
          <cell r="C1298">
            <v>0</v>
          </cell>
          <cell r="D1298">
            <v>0</v>
          </cell>
          <cell r="E1298">
            <v>0</v>
          </cell>
          <cell r="F1298">
            <v>0</v>
          </cell>
          <cell r="G1298">
            <v>0</v>
          </cell>
          <cell r="H1298" t="str">
            <v>Calgary</v>
          </cell>
          <cell r="I1298" t="str">
            <v>City</v>
          </cell>
          <cell r="J1298">
            <v>11.000000003</v>
          </cell>
          <cell r="K1298">
            <v>0</v>
          </cell>
          <cell r="L1298">
            <v>0</v>
          </cell>
          <cell r="M1298">
            <v>0</v>
          </cell>
          <cell r="N1298">
            <v>0</v>
          </cell>
          <cell r="O1298">
            <v>0</v>
          </cell>
          <cell r="P1298">
            <v>0</v>
          </cell>
          <cell r="Q1298">
            <v>0</v>
          </cell>
          <cell r="R1298">
            <v>0</v>
          </cell>
          <cell r="U1298">
            <v>0</v>
          </cell>
          <cell r="X1298" t="str">
            <v>Buildout</v>
          </cell>
        </row>
        <row r="1299">
          <cell r="B1299">
            <v>2725</v>
          </cell>
          <cell r="C1299">
            <v>0</v>
          </cell>
          <cell r="D1299">
            <v>0</v>
          </cell>
          <cell r="E1299">
            <v>0</v>
          </cell>
          <cell r="F1299">
            <v>0</v>
          </cell>
          <cell r="G1299">
            <v>0</v>
          </cell>
          <cell r="H1299" t="str">
            <v>Calgary</v>
          </cell>
          <cell r="I1299" t="str">
            <v>City</v>
          </cell>
          <cell r="J1299">
            <v>32.999999995000003</v>
          </cell>
          <cell r="K1299">
            <v>43.460327402200001</v>
          </cell>
          <cell r="L1299">
            <v>44.431830312099997</v>
          </cell>
          <cell r="M1299">
            <v>44.815266477500003</v>
          </cell>
          <cell r="N1299">
            <v>44.662340711100001</v>
          </cell>
          <cell r="O1299">
            <v>43.467871803100003</v>
          </cell>
          <cell r="P1299">
            <v>41.5326282543</v>
          </cell>
          <cell r="Q1299">
            <v>38.290837788899999</v>
          </cell>
          <cell r="R1299">
            <v>35.528223304800001</v>
          </cell>
          <cell r="U1299">
            <v>0</v>
          </cell>
          <cell r="X1299" t="str">
            <v>Buildout</v>
          </cell>
        </row>
        <row r="1300">
          <cell r="B1300">
            <v>2726</v>
          </cell>
          <cell r="C1300">
            <v>0</v>
          </cell>
          <cell r="D1300">
            <v>0</v>
          </cell>
          <cell r="E1300">
            <v>0</v>
          </cell>
          <cell r="F1300">
            <v>0</v>
          </cell>
          <cell r="G1300">
            <v>0</v>
          </cell>
          <cell r="H1300" t="str">
            <v>Calgary</v>
          </cell>
          <cell r="I1300" t="str">
            <v>City</v>
          </cell>
          <cell r="J1300">
            <v>7.0000000010000001</v>
          </cell>
          <cell r="K1300">
            <v>7.2301124182700001</v>
          </cell>
          <cell r="L1300">
            <v>7.3759139543199996</v>
          </cell>
          <cell r="M1300">
            <v>7.4362769843100001</v>
          </cell>
          <cell r="N1300">
            <v>7.4372606345200003</v>
          </cell>
          <cell r="O1300">
            <v>7.4694341842999998</v>
          </cell>
          <cell r="P1300">
            <v>7.5552720691499999</v>
          </cell>
          <cell r="Q1300">
            <v>8.0737964198600007</v>
          </cell>
          <cell r="R1300">
            <v>8.4467141208799994</v>
          </cell>
          <cell r="U1300">
            <v>0</v>
          </cell>
          <cell r="X1300" t="str">
            <v>Buildout</v>
          </cell>
        </row>
        <row r="1301">
          <cell r="B1301">
            <v>2727</v>
          </cell>
          <cell r="C1301">
            <v>0</v>
          </cell>
          <cell r="D1301">
            <v>0</v>
          </cell>
          <cell r="E1301">
            <v>0</v>
          </cell>
          <cell r="F1301">
            <v>0</v>
          </cell>
          <cell r="G1301">
            <v>0</v>
          </cell>
          <cell r="H1301" t="str">
            <v>Calgary</v>
          </cell>
          <cell r="I1301" t="str">
            <v>City</v>
          </cell>
          <cell r="J1301">
            <v>581.00000001000001</v>
          </cell>
          <cell r="K1301">
            <v>673.83036168399997</v>
          </cell>
          <cell r="L1301">
            <v>705.56805805900001</v>
          </cell>
          <cell r="M1301">
            <v>715.48462731500001</v>
          </cell>
          <cell r="N1301">
            <v>707.57179284100005</v>
          </cell>
          <cell r="O1301">
            <v>676.97431337</v>
          </cell>
          <cell r="P1301">
            <v>654.73030144400002</v>
          </cell>
          <cell r="Q1301">
            <v>595.27022797200004</v>
          </cell>
          <cell r="R1301">
            <v>526.20614377599998</v>
          </cell>
          <cell r="U1301">
            <v>0</v>
          </cell>
          <cell r="X1301" t="str">
            <v>Buildout</v>
          </cell>
        </row>
        <row r="1302">
          <cell r="B1302">
            <v>2728</v>
          </cell>
          <cell r="C1302">
            <v>0</v>
          </cell>
          <cell r="D1302">
            <v>0</v>
          </cell>
          <cell r="E1302">
            <v>0</v>
          </cell>
          <cell r="F1302">
            <v>0</v>
          </cell>
          <cell r="G1302">
            <v>0</v>
          </cell>
          <cell r="H1302" t="str">
            <v>Calgary</v>
          </cell>
          <cell r="I1302" t="str">
            <v>City</v>
          </cell>
          <cell r="J1302">
            <v>759.99999998299995</v>
          </cell>
          <cell r="K1302">
            <v>789.71201618600003</v>
          </cell>
          <cell r="L1302">
            <v>826.90778775800004</v>
          </cell>
          <cell r="M1302">
            <v>838.52975430799995</v>
          </cell>
          <cell r="N1302">
            <v>829.25611392899998</v>
          </cell>
          <cell r="O1302">
            <v>793.39664751500004</v>
          </cell>
          <cell r="P1302">
            <v>767.32723228099997</v>
          </cell>
          <cell r="Q1302">
            <v>697.64154143500002</v>
          </cell>
          <cell r="R1302">
            <v>616.70019447699997</v>
          </cell>
          <cell r="U1302">
            <v>0</v>
          </cell>
          <cell r="X1302" t="str">
            <v>Buildout</v>
          </cell>
        </row>
        <row r="1303">
          <cell r="B1303">
            <v>2729</v>
          </cell>
          <cell r="C1303">
            <v>0</v>
          </cell>
          <cell r="D1303">
            <v>0</v>
          </cell>
          <cell r="E1303">
            <v>0</v>
          </cell>
          <cell r="F1303">
            <v>0</v>
          </cell>
          <cell r="G1303">
            <v>0</v>
          </cell>
          <cell r="H1303" t="str">
            <v>Calgary</v>
          </cell>
          <cell r="I1303" t="str">
            <v>City</v>
          </cell>
          <cell r="J1303">
            <v>1510.99999998</v>
          </cell>
          <cell r="K1303">
            <v>1665.65883988</v>
          </cell>
          <cell r="L1303">
            <v>1715.6138006199999</v>
          </cell>
          <cell r="M1303">
            <v>1733.3392345499999</v>
          </cell>
          <cell r="N1303">
            <v>1723.2504391699999</v>
          </cell>
          <cell r="O1303">
            <v>1668.2572360900001</v>
          </cell>
          <cell r="P1303">
            <v>1600.0079115999999</v>
          </cell>
          <cell r="Q1303">
            <v>1468.74632845</v>
          </cell>
          <cell r="R1303">
            <v>1342.8550579400001</v>
          </cell>
          <cell r="U1303">
            <v>0</v>
          </cell>
          <cell r="X1303" t="str">
            <v>Buildout</v>
          </cell>
        </row>
        <row r="1304">
          <cell r="B1304">
            <v>2730</v>
          </cell>
          <cell r="C1304">
            <v>0</v>
          </cell>
          <cell r="D1304">
            <v>0</v>
          </cell>
          <cell r="E1304">
            <v>0</v>
          </cell>
          <cell r="F1304">
            <v>0</v>
          </cell>
          <cell r="G1304">
            <v>0</v>
          </cell>
          <cell r="H1304" t="str">
            <v>Calgary</v>
          </cell>
          <cell r="I1304" t="str">
            <v>City</v>
          </cell>
          <cell r="J1304">
            <v>619.99999999700003</v>
          </cell>
          <cell r="K1304">
            <v>626.03566581899997</v>
          </cell>
          <cell r="L1304">
            <v>640.02993284599995</v>
          </cell>
          <cell r="M1304">
            <v>645.55323975199997</v>
          </cell>
          <cell r="N1304">
            <v>643.35038114899999</v>
          </cell>
          <cell r="O1304">
            <v>626.14434379299996</v>
          </cell>
          <cell r="P1304">
            <v>598.26762444300005</v>
          </cell>
          <cell r="Q1304">
            <v>551.570408972</v>
          </cell>
          <cell r="R1304">
            <v>511.77560773699997</v>
          </cell>
          <cell r="U1304">
            <v>0</v>
          </cell>
          <cell r="X1304" t="str">
            <v>Buildout</v>
          </cell>
        </row>
        <row r="1305">
          <cell r="B1305">
            <v>2731</v>
          </cell>
          <cell r="C1305">
            <v>0</v>
          </cell>
          <cell r="D1305">
            <v>0</v>
          </cell>
          <cell r="E1305">
            <v>0</v>
          </cell>
          <cell r="F1305">
            <v>0</v>
          </cell>
          <cell r="G1305">
            <v>0</v>
          </cell>
          <cell r="H1305" t="str">
            <v>Calgary</v>
          </cell>
          <cell r="I1305" t="str">
            <v>City</v>
          </cell>
          <cell r="J1305">
            <v>1320.0000000099999</v>
          </cell>
          <cell r="K1305">
            <v>1378.5064466399999</v>
          </cell>
          <cell r="L1305">
            <v>1387.38761176</v>
          </cell>
          <cell r="M1305">
            <v>1388.42269771</v>
          </cell>
          <cell r="N1305">
            <v>1379.39704069</v>
          </cell>
          <cell r="O1305">
            <v>1324.79625581</v>
          </cell>
          <cell r="P1305">
            <v>1227.4622962999999</v>
          </cell>
          <cell r="Q1305">
            <v>1135.25457018</v>
          </cell>
          <cell r="R1305">
            <v>1084.3724305999999</v>
          </cell>
          <cell r="U1305">
            <v>0</v>
          </cell>
          <cell r="X1305" t="str">
            <v>Buildout</v>
          </cell>
        </row>
        <row r="1306">
          <cell r="B1306">
            <v>2732</v>
          </cell>
          <cell r="C1306">
            <v>0</v>
          </cell>
          <cell r="D1306">
            <v>0</v>
          </cell>
          <cell r="E1306">
            <v>0</v>
          </cell>
          <cell r="F1306">
            <v>0</v>
          </cell>
          <cell r="G1306">
            <v>0</v>
          </cell>
          <cell r="H1306" t="str">
            <v>Calgary</v>
          </cell>
          <cell r="I1306" t="str">
            <v>City</v>
          </cell>
          <cell r="J1306">
            <v>0</v>
          </cell>
          <cell r="K1306">
            <v>0</v>
          </cell>
          <cell r="L1306">
            <v>0</v>
          </cell>
          <cell r="M1306">
            <v>0</v>
          </cell>
          <cell r="N1306">
            <v>0</v>
          </cell>
          <cell r="O1306">
            <v>0</v>
          </cell>
          <cell r="P1306">
            <v>0</v>
          </cell>
          <cell r="Q1306">
            <v>0</v>
          </cell>
          <cell r="R1306">
            <v>0</v>
          </cell>
          <cell r="U1306">
            <v>0</v>
          </cell>
          <cell r="X1306" t="str">
            <v>Buildout</v>
          </cell>
        </row>
        <row r="1307">
          <cell r="B1307">
            <v>2733</v>
          </cell>
          <cell r="C1307">
            <v>0</v>
          </cell>
          <cell r="D1307">
            <v>0</v>
          </cell>
          <cell r="E1307">
            <v>0</v>
          </cell>
          <cell r="F1307">
            <v>0</v>
          </cell>
          <cell r="G1307">
            <v>0</v>
          </cell>
          <cell r="H1307" t="str">
            <v>Calgary</v>
          </cell>
          <cell r="I1307" t="str">
            <v>City</v>
          </cell>
          <cell r="J1307">
            <v>913.99999999800002</v>
          </cell>
          <cell r="K1307">
            <v>949.75039734799998</v>
          </cell>
          <cell r="L1307">
            <v>955.86925899899995</v>
          </cell>
          <cell r="M1307">
            <v>956.58240298700002</v>
          </cell>
          <cell r="N1307">
            <v>950.36399099599998</v>
          </cell>
          <cell r="O1307">
            <v>912.74565643400001</v>
          </cell>
          <cell r="P1307">
            <v>845.68542146899995</v>
          </cell>
          <cell r="Q1307">
            <v>782.15701064100006</v>
          </cell>
          <cell r="R1307">
            <v>747.10071313599997</v>
          </cell>
          <cell r="U1307">
            <v>0</v>
          </cell>
          <cell r="X1307" t="str">
            <v>Buildout</v>
          </cell>
        </row>
        <row r="1308">
          <cell r="B1308">
            <v>2734</v>
          </cell>
          <cell r="C1308">
            <v>0</v>
          </cell>
          <cell r="D1308">
            <v>0</v>
          </cell>
          <cell r="E1308">
            <v>0</v>
          </cell>
          <cell r="F1308">
            <v>0</v>
          </cell>
          <cell r="G1308">
            <v>0</v>
          </cell>
          <cell r="H1308" t="str">
            <v>Calgary</v>
          </cell>
          <cell r="I1308" t="str">
            <v>City</v>
          </cell>
          <cell r="J1308">
            <v>699.00000000199998</v>
          </cell>
          <cell r="K1308">
            <v>740.947214906</v>
          </cell>
          <cell r="L1308">
            <v>745.72084100200004</v>
          </cell>
          <cell r="M1308">
            <v>746.27719955400005</v>
          </cell>
          <cell r="N1308">
            <v>741.42590879700003</v>
          </cell>
          <cell r="O1308">
            <v>712.07798710600002</v>
          </cell>
          <cell r="P1308">
            <v>659.76098416399998</v>
          </cell>
          <cell r="Q1308">
            <v>610.19933144100003</v>
          </cell>
          <cell r="R1308">
            <v>582.85018156599995</v>
          </cell>
          <cell r="U1308">
            <v>0</v>
          </cell>
          <cell r="X1308" t="str">
            <v>Buildout</v>
          </cell>
        </row>
        <row r="1309">
          <cell r="B1309">
            <v>2735</v>
          </cell>
          <cell r="C1309">
            <v>0</v>
          </cell>
          <cell r="D1309">
            <v>0</v>
          </cell>
          <cell r="E1309">
            <v>0</v>
          </cell>
          <cell r="F1309">
            <v>0</v>
          </cell>
          <cell r="G1309">
            <v>0</v>
          </cell>
          <cell r="H1309" t="str">
            <v>Calgary</v>
          </cell>
          <cell r="I1309" t="str">
            <v>City</v>
          </cell>
          <cell r="J1309">
            <v>1269.0000000099999</v>
          </cell>
          <cell r="K1309">
            <v>1253.83270169</v>
          </cell>
          <cell r="L1309">
            <v>1261.9106436500001</v>
          </cell>
          <cell r="M1309">
            <v>1262.85211508</v>
          </cell>
          <cell r="N1309">
            <v>1254.6427489499999</v>
          </cell>
          <cell r="O1309">
            <v>1204.98012313</v>
          </cell>
          <cell r="P1309">
            <v>1116.4491615899999</v>
          </cell>
          <cell r="Q1309">
            <v>1032.58081066</v>
          </cell>
          <cell r="R1309">
            <v>986.30051146699998</v>
          </cell>
          <cell r="U1309">
            <v>0</v>
          </cell>
          <cell r="X1309" t="str">
            <v>Buildout</v>
          </cell>
        </row>
        <row r="1310">
          <cell r="B1310">
            <v>2736</v>
          </cell>
          <cell r="C1310">
            <v>0</v>
          </cell>
          <cell r="D1310">
            <v>0</v>
          </cell>
          <cell r="E1310">
            <v>0</v>
          </cell>
          <cell r="F1310">
            <v>0</v>
          </cell>
          <cell r="G1310">
            <v>0</v>
          </cell>
          <cell r="H1310" t="str">
            <v>Calgary</v>
          </cell>
          <cell r="I1310" t="str">
            <v>City</v>
          </cell>
          <cell r="J1310">
            <v>1857.0000000099999</v>
          </cell>
          <cell r="K1310">
            <v>1887.33750246</v>
          </cell>
          <cell r="L1310">
            <v>1899.4968622900001</v>
          </cell>
          <cell r="M1310">
            <v>1900.9140167800001</v>
          </cell>
          <cell r="N1310">
            <v>1888.5568306</v>
          </cell>
          <cell r="O1310">
            <v>1813.8019327699999</v>
          </cell>
          <cell r="P1310">
            <v>1680.54029158</v>
          </cell>
          <cell r="Q1310">
            <v>1554.29706706</v>
          </cell>
          <cell r="R1310">
            <v>1484.63343201</v>
          </cell>
          <cell r="U1310">
            <v>0</v>
          </cell>
          <cell r="X1310" t="str">
            <v>Buildout</v>
          </cell>
        </row>
        <row r="1311">
          <cell r="B1311">
            <v>2737</v>
          </cell>
          <cell r="C1311">
            <v>0</v>
          </cell>
          <cell r="D1311">
            <v>0</v>
          </cell>
          <cell r="E1311">
            <v>0</v>
          </cell>
          <cell r="F1311">
            <v>0</v>
          </cell>
          <cell r="G1311">
            <v>0</v>
          </cell>
          <cell r="H1311" t="str">
            <v>Calgary</v>
          </cell>
          <cell r="I1311" t="str">
            <v>City</v>
          </cell>
          <cell r="J1311">
            <v>341.99999999800002</v>
          </cell>
          <cell r="K1311">
            <v>380.79524791099999</v>
          </cell>
          <cell r="L1311">
            <v>389.30746322300001</v>
          </cell>
          <cell r="M1311">
            <v>392.66709463699999</v>
          </cell>
          <cell r="N1311">
            <v>391.32717420199998</v>
          </cell>
          <cell r="O1311">
            <v>380.86135331899999</v>
          </cell>
          <cell r="P1311">
            <v>363.90493543700001</v>
          </cell>
          <cell r="Q1311">
            <v>335.50067876899999</v>
          </cell>
          <cell r="R1311">
            <v>311.29491551299998</v>
          </cell>
          <cell r="U1311">
            <v>0</v>
          </cell>
          <cell r="X1311" t="str">
            <v>Buildout</v>
          </cell>
        </row>
        <row r="1312">
          <cell r="B1312">
            <v>2738</v>
          </cell>
          <cell r="C1312">
            <v>0</v>
          </cell>
          <cell r="D1312">
            <v>0</v>
          </cell>
          <cell r="E1312">
            <v>0</v>
          </cell>
          <cell r="F1312">
            <v>0</v>
          </cell>
          <cell r="G1312">
            <v>0</v>
          </cell>
          <cell r="H1312" t="str">
            <v>Calgary</v>
          </cell>
          <cell r="I1312" t="str">
            <v>City</v>
          </cell>
          <cell r="J1312">
            <v>1622.00000006</v>
          </cell>
          <cell r="K1312">
            <v>1660.28938189</v>
          </cell>
          <cell r="L1312">
            <v>1670.98596174</v>
          </cell>
          <cell r="M1312">
            <v>1672.2326317500001</v>
          </cell>
          <cell r="N1312">
            <v>1661.3620245899999</v>
          </cell>
          <cell r="O1312">
            <v>1595.6001973499999</v>
          </cell>
          <cell r="P1312">
            <v>1478.3700320099999</v>
          </cell>
          <cell r="Q1312">
            <v>1367.3139625599999</v>
          </cell>
          <cell r="R1312">
            <v>1306.0309153600001</v>
          </cell>
          <cell r="U1312">
            <v>0</v>
          </cell>
          <cell r="X1312" t="str">
            <v>Buildout</v>
          </cell>
        </row>
        <row r="1313">
          <cell r="B1313">
            <v>2739</v>
          </cell>
          <cell r="C1313">
            <v>0</v>
          </cell>
          <cell r="D1313">
            <v>0</v>
          </cell>
          <cell r="E1313">
            <v>0</v>
          </cell>
          <cell r="F1313">
            <v>0</v>
          </cell>
          <cell r="G1313">
            <v>0</v>
          </cell>
          <cell r="H1313" t="str">
            <v>Calgary</v>
          </cell>
          <cell r="I1313" t="str">
            <v>City</v>
          </cell>
          <cell r="J1313">
            <v>892.99999999800002</v>
          </cell>
          <cell r="K1313">
            <v>950.76400483800001</v>
          </cell>
          <cell r="L1313">
            <v>956.88939657599997</v>
          </cell>
          <cell r="M1313">
            <v>957.60330154300004</v>
          </cell>
          <cell r="N1313">
            <v>951.37825304</v>
          </cell>
          <cell r="O1313">
            <v>913.71977125900003</v>
          </cell>
          <cell r="P1313">
            <v>846.58796762600002</v>
          </cell>
          <cell r="Q1313">
            <v>782.991757151</v>
          </cell>
          <cell r="R1313">
            <v>747.89804651300005</v>
          </cell>
          <cell r="U1313">
            <v>0</v>
          </cell>
          <cell r="X1313" t="str">
            <v>Buildout</v>
          </cell>
        </row>
        <row r="1314">
          <cell r="B1314">
            <v>2740</v>
          </cell>
          <cell r="C1314">
            <v>0</v>
          </cell>
          <cell r="D1314">
            <v>0</v>
          </cell>
          <cell r="E1314">
            <v>0</v>
          </cell>
          <cell r="F1314">
            <v>0</v>
          </cell>
          <cell r="G1314">
            <v>0</v>
          </cell>
          <cell r="H1314" t="str">
            <v>Calgary</v>
          </cell>
          <cell r="I1314" t="str">
            <v>City</v>
          </cell>
          <cell r="J1314">
            <v>694.00000000199998</v>
          </cell>
          <cell r="K1314">
            <v>719.66145386400001</v>
          </cell>
          <cell r="L1314">
            <v>724.29794473100003</v>
          </cell>
          <cell r="M1314">
            <v>724.83832076600004</v>
          </cell>
          <cell r="N1314">
            <v>720.12639704599997</v>
          </cell>
          <cell r="O1314">
            <v>691.62157548899995</v>
          </cell>
          <cell r="P1314">
            <v>640.80752324800005</v>
          </cell>
          <cell r="Q1314">
            <v>592.66966659000002</v>
          </cell>
          <cell r="R1314">
            <v>566.10619668100003</v>
          </cell>
          <cell r="U1314">
            <v>0</v>
          </cell>
          <cell r="X1314" t="str">
            <v>Buildout</v>
          </cell>
        </row>
        <row r="1315">
          <cell r="B1315">
            <v>2741</v>
          </cell>
          <cell r="C1315">
            <v>0</v>
          </cell>
          <cell r="D1315">
            <v>0</v>
          </cell>
          <cell r="E1315">
            <v>0</v>
          </cell>
          <cell r="F1315">
            <v>0</v>
          </cell>
          <cell r="G1315">
            <v>0</v>
          </cell>
          <cell r="H1315" t="str">
            <v>Calgary</v>
          </cell>
          <cell r="I1315" t="str">
            <v>City</v>
          </cell>
          <cell r="J1315">
            <v>356.99999999800002</v>
          </cell>
          <cell r="K1315">
            <v>354.76268840400002</v>
          </cell>
          <cell r="L1315">
            <v>357.04828228299999</v>
          </cell>
          <cell r="M1315">
            <v>357.31466461100001</v>
          </cell>
          <cell r="N1315">
            <v>354.99188519699999</v>
          </cell>
          <cell r="O1315">
            <v>340.94021280700002</v>
          </cell>
          <cell r="P1315">
            <v>315.89103228699997</v>
          </cell>
          <cell r="Q1315">
            <v>292.16110289</v>
          </cell>
          <cell r="R1315">
            <v>279.06643471000001</v>
          </cell>
          <cell r="U1315">
            <v>0</v>
          </cell>
          <cell r="X1315" t="str">
            <v>Buildout</v>
          </cell>
        </row>
        <row r="1316">
          <cell r="B1316">
            <v>2742</v>
          </cell>
          <cell r="C1316">
            <v>0</v>
          </cell>
          <cell r="D1316">
            <v>0</v>
          </cell>
          <cell r="E1316">
            <v>0</v>
          </cell>
          <cell r="F1316">
            <v>0</v>
          </cell>
          <cell r="G1316">
            <v>0</v>
          </cell>
          <cell r="H1316" t="str">
            <v>Calgary</v>
          </cell>
          <cell r="I1316" t="str">
            <v>City</v>
          </cell>
          <cell r="J1316">
            <v>735.00000000199998</v>
          </cell>
          <cell r="K1316">
            <v>803.79089077900005</v>
          </cell>
          <cell r="L1316">
            <v>808.969393223</v>
          </cell>
          <cell r="M1316">
            <v>809.57293946599998</v>
          </cell>
          <cell r="N1316">
            <v>804.31018474099994</v>
          </cell>
          <cell r="O1316">
            <v>772.47310764899999</v>
          </cell>
          <cell r="P1316">
            <v>715.71881969100002</v>
          </cell>
          <cell r="Q1316">
            <v>661.95357885999999</v>
          </cell>
          <cell r="R1316">
            <v>632.28480180199995</v>
          </cell>
          <cell r="U1316">
            <v>0</v>
          </cell>
          <cell r="X1316" t="str">
            <v>Buildout</v>
          </cell>
        </row>
        <row r="1317">
          <cell r="B1317">
            <v>2743</v>
          </cell>
          <cell r="C1317">
            <v>0</v>
          </cell>
          <cell r="D1317">
            <v>0</v>
          </cell>
          <cell r="E1317">
            <v>0</v>
          </cell>
          <cell r="F1317">
            <v>0</v>
          </cell>
          <cell r="G1317">
            <v>0</v>
          </cell>
          <cell r="H1317" t="str">
            <v>Calgary</v>
          </cell>
          <cell r="I1317" t="str">
            <v>City</v>
          </cell>
          <cell r="J1317">
            <v>719.00000000099999</v>
          </cell>
          <cell r="K1317">
            <v>738.91999969100004</v>
          </cell>
          <cell r="L1317">
            <v>743.68056559399997</v>
          </cell>
          <cell r="M1317">
            <v>744.23540243100001</v>
          </cell>
          <cell r="N1317">
            <v>739.39738514700002</v>
          </cell>
          <cell r="O1317">
            <v>710.12975919999997</v>
          </cell>
          <cell r="P1317">
            <v>657.95589473999996</v>
          </cell>
          <cell r="Q1317">
            <v>608.529842121</v>
          </cell>
          <cell r="R1317">
            <v>581.25551900999994</v>
          </cell>
          <cell r="U1317">
            <v>0</v>
          </cell>
          <cell r="X1317" t="str">
            <v>Buildout</v>
          </cell>
        </row>
        <row r="1318">
          <cell r="B1318">
            <v>2744</v>
          </cell>
          <cell r="C1318">
            <v>0</v>
          </cell>
          <cell r="D1318">
            <v>0</v>
          </cell>
          <cell r="E1318">
            <v>0</v>
          </cell>
          <cell r="F1318">
            <v>0</v>
          </cell>
          <cell r="G1318">
            <v>0</v>
          </cell>
          <cell r="H1318" t="str">
            <v>Calgary</v>
          </cell>
          <cell r="I1318" t="str">
            <v>City</v>
          </cell>
          <cell r="J1318">
            <v>0</v>
          </cell>
          <cell r="K1318">
            <v>0</v>
          </cell>
          <cell r="L1318">
            <v>0</v>
          </cell>
          <cell r="M1318">
            <v>0</v>
          </cell>
          <cell r="N1318">
            <v>0</v>
          </cell>
          <cell r="O1318">
            <v>0</v>
          </cell>
          <cell r="P1318">
            <v>0</v>
          </cell>
          <cell r="Q1318">
            <v>0</v>
          </cell>
          <cell r="R1318">
            <v>0</v>
          </cell>
          <cell r="U1318">
            <v>0</v>
          </cell>
          <cell r="X1318" t="str">
            <v>Buildout</v>
          </cell>
        </row>
        <row r="1319">
          <cell r="B1319">
            <v>2803</v>
          </cell>
          <cell r="C1319" t="str">
            <v>Outside_levy_boundary</v>
          </cell>
          <cell r="D1319">
            <v>0</v>
          </cell>
          <cell r="E1319">
            <v>0</v>
          </cell>
          <cell r="F1319">
            <v>0</v>
          </cell>
          <cell r="G1319">
            <v>0</v>
          </cell>
          <cell r="H1319" t="str">
            <v>Calgary</v>
          </cell>
          <cell r="I1319" t="str">
            <v>City</v>
          </cell>
          <cell r="J1319">
            <v>319</v>
          </cell>
          <cell r="K1319">
            <v>306</v>
          </cell>
          <cell r="L1319">
            <v>306</v>
          </cell>
          <cell r="M1319">
            <v>306</v>
          </cell>
          <cell r="N1319">
            <v>306</v>
          </cell>
          <cell r="O1319">
            <v>306</v>
          </cell>
          <cell r="P1319">
            <v>306</v>
          </cell>
          <cell r="Q1319">
            <v>306</v>
          </cell>
          <cell r="R1319">
            <v>306</v>
          </cell>
          <cell r="U1319">
            <v>0</v>
          </cell>
          <cell r="X1319" t="str">
            <v>Buildout</v>
          </cell>
        </row>
        <row r="1320">
          <cell r="B1320">
            <v>2817</v>
          </cell>
          <cell r="C1320" t="str">
            <v>Outside_levy_boundary</v>
          </cell>
          <cell r="D1320">
            <v>0</v>
          </cell>
          <cell r="E1320">
            <v>0</v>
          </cell>
          <cell r="F1320">
            <v>0</v>
          </cell>
          <cell r="G1320">
            <v>0</v>
          </cell>
          <cell r="H1320" t="str">
            <v>Calgary</v>
          </cell>
          <cell r="I1320" t="str">
            <v>City</v>
          </cell>
          <cell r="J1320">
            <v>964.00000001900003</v>
          </cell>
          <cell r="K1320">
            <v>978</v>
          </cell>
          <cell r="L1320">
            <v>978</v>
          </cell>
          <cell r="M1320">
            <v>978</v>
          </cell>
          <cell r="N1320">
            <v>978</v>
          </cell>
          <cell r="O1320">
            <v>978</v>
          </cell>
          <cell r="P1320">
            <v>978</v>
          </cell>
          <cell r="Q1320">
            <v>978</v>
          </cell>
          <cell r="R1320">
            <v>978</v>
          </cell>
          <cell r="U1320">
            <v>0</v>
          </cell>
          <cell r="X1320" t="str">
            <v>Buildout</v>
          </cell>
        </row>
        <row r="1321">
          <cell r="B1321">
            <v>2913</v>
          </cell>
          <cell r="C1321" t="str">
            <v>Outside_levy_boundary</v>
          </cell>
          <cell r="D1321">
            <v>0</v>
          </cell>
          <cell r="E1321">
            <v>0</v>
          </cell>
          <cell r="F1321">
            <v>0</v>
          </cell>
          <cell r="G1321">
            <v>0</v>
          </cell>
          <cell r="H1321" t="str">
            <v>Calgary</v>
          </cell>
          <cell r="I1321" t="str">
            <v>City</v>
          </cell>
          <cell r="J1321">
            <v>3.0000000010000001</v>
          </cell>
          <cell r="K1321">
            <v>3</v>
          </cell>
          <cell r="L1321">
            <v>3</v>
          </cell>
          <cell r="M1321">
            <v>3</v>
          </cell>
          <cell r="N1321">
            <v>3</v>
          </cell>
          <cell r="O1321">
            <v>3</v>
          </cell>
          <cell r="P1321">
            <v>3</v>
          </cell>
          <cell r="Q1321">
            <v>3</v>
          </cell>
          <cell r="R1321">
            <v>3</v>
          </cell>
          <cell r="U1321">
            <v>0</v>
          </cell>
          <cell r="X1321" t="str">
            <v>Buildout</v>
          </cell>
        </row>
        <row r="1322">
          <cell r="B1322">
            <v>2914</v>
          </cell>
          <cell r="C1322" t="str">
            <v>Outside_levy_boundary</v>
          </cell>
          <cell r="D1322">
            <v>0</v>
          </cell>
          <cell r="E1322">
            <v>0</v>
          </cell>
          <cell r="F1322">
            <v>0</v>
          </cell>
          <cell r="G1322">
            <v>0</v>
          </cell>
          <cell r="H1322" t="str">
            <v>Calgary</v>
          </cell>
          <cell r="I1322" t="str">
            <v>City</v>
          </cell>
          <cell r="J1322">
            <v>969.99999999900001</v>
          </cell>
          <cell r="K1322">
            <v>907</v>
          </cell>
          <cell r="L1322">
            <v>907</v>
          </cell>
          <cell r="M1322">
            <v>907</v>
          </cell>
          <cell r="N1322">
            <v>907</v>
          </cell>
          <cell r="O1322">
            <v>907</v>
          </cell>
          <cell r="P1322">
            <v>907</v>
          </cell>
          <cell r="Q1322">
            <v>907</v>
          </cell>
          <cell r="R1322">
            <v>907</v>
          </cell>
          <cell r="U1322">
            <v>0</v>
          </cell>
          <cell r="X1322" t="str">
            <v>Buildout</v>
          </cell>
        </row>
        <row r="1323">
          <cell r="B1323">
            <v>2915</v>
          </cell>
          <cell r="C1323" t="str">
            <v>Outside_levy_boundary</v>
          </cell>
          <cell r="D1323">
            <v>0</v>
          </cell>
          <cell r="E1323">
            <v>0</v>
          </cell>
          <cell r="F1323">
            <v>0</v>
          </cell>
          <cell r="G1323">
            <v>0</v>
          </cell>
          <cell r="H1323" t="str">
            <v>Calgary</v>
          </cell>
          <cell r="I1323" t="str">
            <v>City</v>
          </cell>
          <cell r="J1323">
            <v>0</v>
          </cell>
          <cell r="K1323">
            <v>2</v>
          </cell>
          <cell r="L1323">
            <v>2</v>
          </cell>
          <cell r="M1323">
            <v>2</v>
          </cell>
          <cell r="N1323">
            <v>2</v>
          </cell>
          <cell r="O1323">
            <v>2</v>
          </cell>
          <cell r="P1323">
            <v>2</v>
          </cell>
          <cell r="Q1323">
            <v>2</v>
          </cell>
          <cell r="R1323">
            <v>2</v>
          </cell>
          <cell r="U1323">
            <v>0</v>
          </cell>
          <cell r="X1323" t="str">
            <v>Buildout</v>
          </cell>
        </row>
        <row r="1324">
          <cell r="B1324">
            <v>3005</v>
          </cell>
          <cell r="C1324">
            <v>0</v>
          </cell>
          <cell r="D1324">
            <v>0</v>
          </cell>
          <cell r="E1324">
            <v>0</v>
          </cell>
          <cell r="F1324">
            <v>0</v>
          </cell>
          <cell r="G1324">
            <v>0</v>
          </cell>
          <cell r="H1324" t="str">
            <v>Calgary</v>
          </cell>
          <cell r="I1324" t="str">
            <v>City</v>
          </cell>
          <cell r="J1324">
            <v>1209</v>
          </cell>
          <cell r="K1324">
            <v>1201.1251024200001</v>
          </cell>
          <cell r="L1324">
            <v>1208.8634706600001</v>
          </cell>
          <cell r="M1324">
            <v>1209.7653655900001</v>
          </cell>
          <cell r="N1324">
            <v>1201.9010984900001</v>
          </cell>
          <cell r="O1324">
            <v>1154.3261503799999</v>
          </cell>
          <cell r="P1324">
            <v>1069.51678176</v>
          </cell>
          <cell r="Q1324">
            <v>989.17402073000005</v>
          </cell>
          <cell r="R1324">
            <v>944.83921541699999</v>
          </cell>
          <cell r="U1324">
            <v>0</v>
          </cell>
          <cell r="X1324" t="str">
            <v>Buildout</v>
          </cell>
        </row>
        <row r="1325">
          <cell r="B1325">
            <v>3006</v>
          </cell>
          <cell r="C1325">
            <v>0</v>
          </cell>
          <cell r="D1325">
            <v>0</v>
          </cell>
          <cell r="E1325">
            <v>0</v>
          </cell>
          <cell r="F1325">
            <v>0</v>
          </cell>
          <cell r="G1325">
            <v>0</v>
          </cell>
          <cell r="H1325" t="str">
            <v>Calgary</v>
          </cell>
          <cell r="I1325" t="str">
            <v>City</v>
          </cell>
          <cell r="J1325">
            <v>2291.0000000099999</v>
          </cell>
          <cell r="K1325">
            <v>2333.3248823200001</v>
          </cell>
          <cell r="L1325">
            <v>2348.3575604900002</v>
          </cell>
          <cell r="M1325">
            <v>2350.10959607</v>
          </cell>
          <cell r="N1325">
            <v>2334.8323446700001</v>
          </cell>
          <cell r="O1325">
            <v>2242.4124872500001</v>
          </cell>
          <cell r="P1325">
            <v>2077.6604476699999</v>
          </cell>
          <cell r="Q1325">
            <v>1921.5853119599999</v>
          </cell>
          <cell r="R1325">
            <v>1835.4598082800001</v>
          </cell>
          <cell r="U1325">
            <v>0</v>
          </cell>
          <cell r="X1325" t="str">
            <v>Buildout</v>
          </cell>
        </row>
        <row r="1326">
          <cell r="B1326">
            <v>3007</v>
          </cell>
          <cell r="C1326">
            <v>0</v>
          </cell>
          <cell r="D1326">
            <v>0</v>
          </cell>
          <cell r="E1326">
            <v>0</v>
          </cell>
          <cell r="F1326">
            <v>0</v>
          </cell>
          <cell r="G1326">
            <v>0</v>
          </cell>
          <cell r="H1326" t="str">
            <v>Calgary</v>
          </cell>
          <cell r="I1326" t="str">
            <v>City</v>
          </cell>
          <cell r="J1326">
            <v>0</v>
          </cell>
          <cell r="K1326">
            <v>0</v>
          </cell>
          <cell r="L1326">
            <v>0</v>
          </cell>
          <cell r="M1326">
            <v>0</v>
          </cell>
          <cell r="N1326">
            <v>0</v>
          </cell>
          <cell r="O1326">
            <v>0</v>
          </cell>
          <cell r="P1326">
            <v>0</v>
          </cell>
          <cell r="Q1326">
            <v>0</v>
          </cell>
          <cell r="R1326">
            <v>0</v>
          </cell>
          <cell r="U1326">
            <v>0</v>
          </cell>
          <cell r="X1326" t="str">
            <v>Buildout</v>
          </cell>
        </row>
        <row r="1327">
          <cell r="B1327">
            <v>3008</v>
          </cell>
          <cell r="C1327">
            <v>0</v>
          </cell>
          <cell r="D1327">
            <v>0</v>
          </cell>
          <cell r="E1327">
            <v>0</v>
          </cell>
          <cell r="F1327">
            <v>0</v>
          </cell>
          <cell r="G1327">
            <v>0</v>
          </cell>
          <cell r="H1327" t="str">
            <v>Calgary</v>
          </cell>
          <cell r="I1327" t="str">
            <v>City</v>
          </cell>
          <cell r="J1327">
            <v>750</v>
          </cell>
          <cell r="K1327">
            <v>779.46430693399998</v>
          </cell>
          <cell r="L1327">
            <v>784.48608344499996</v>
          </cell>
          <cell r="M1327">
            <v>785.07136369800003</v>
          </cell>
          <cell r="N1327">
            <v>779.96788552800001</v>
          </cell>
          <cell r="O1327">
            <v>749.09435368200002</v>
          </cell>
          <cell r="P1327">
            <v>694.05772579400002</v>
          </cell>
          <cell r="Q1327">
            <v>641.91968093599996</v>
          </cell>
          <cell r="R1327">
            <v>613.148824021</v>
          </cell>
          <cell r="U1327">
            <v>0</v>
          </cell>
          <cell r="X1327" t="str">
            <v>Buildout</v>
          </cell>
        </row>
        <row r="1328">
          <cell r="B1328">
            <v>3009</v>
          </cell>
          <cell r="C1328">
            <v>0</v>
          </cell>
          <cell r="D1328">
            <v>0</v>
          </cell>
          <cell r="E1328">
            <v>0</v>
          </cell>
          <cell r="F1328">
            <v>0</v>
          </cell>
          <cell r="G1328">
            <v>0</v>
          </cell>
          <cell r="H1328" t="str">
            <v>Calgary</v>
          </cell>
          <cell r="I1328" t="str">
            <v>City</v>
          </cell>
          <cell r="J1328">
            <v>1241</v>
          </cell>
          <cell r="K1328">
            <v>1297.41783216</v>
          </cell>
          <cell r="L1328">
            <v>1305.7765758400001</v>
          </cell>
          <cell r="M1328">
            <v>1306.7507744500001</v>
          </cell>
          <cell r="N1328">
            <v>1298.25603854</v>
          </cell>
          <cell r="O1328">
            <v>1246.8670649799999</v>
          </cell>
          <cell r="P1328">
            <v>1155.25863299</v>
          </cell>
          <cell r="Q1328">
            <v>1068.4748908700001</v>
          </cell>
          <cell r="R1328">
            <v>1020.58581826</v>
          </cell>
          <cell r="U1328">
            <v>0</v>
          </cell>
          <cell r="X1328" t="str">
            <v>Buildout</v>
          </cell>
        </row>
        <row r="1329">
          <cell r="B1329">
            <v>3010</v>
          </cell>
          <cell r="C1329">
            <v>0</v>
          </cell>
          <cell r="D1329">
            <v>0</v>
          </cell>
          <cell r="E1329">
            <v>0</v>
          </cell>
          <cell r="F1329">
            <v>0</v>
          </cell>
          <cell r="G1329">
            <v>0</v>
          </cell>
          <cell r="H1329" t="str">
            <v>Calgary</v>
          </cell>
          <cell r="I1329" t="str">
            <v>City</v>
          </cell>
          <cell r="J1329">
            <v>603.99999999700003</v>
          </cell>
          <cell r="K1329">
            <v>587.89245503200004</v>
          </cell>
          <cell r="L1329">
            <v>591.68001071799995</v>
          </cell>
          <cell r="M1329">
            <v>592.12144451100005</v>
          </cell>
          <cell r="N1329">
            <v>588.27226736499995</v>
          </cell>
          <cell r="O1329">
            <v>564.98663870300004</v>
          </cell>
          <cell r="P1329">
            <v>523.47656778099997</v>
          </cell>
          <cell r="Q1329">
            <v>484.152684771</v>
          </cell>
          <cell r="R1329">
            <v>462.452948886</v>
          </cell>
          <cell r="U1329">
            <v>0</v>
          </cell>
          <cell r="X1329" t="str">
            <v>Buildout</v>
          </cell>
        </row>
        <row r="1330">
          <cell r="B1330">
            <v>3011</v>
          </cell>
          <cell r="C1330">
            <v>0</v>
          </cell>
          <cell r="D1330">
            <v>0</v>
          </cell>
          <cell r="E1330">
            <v>0</v>
          </cell>
          <cell r="F1330">
            <v>0</v>
          </cell>
          <cell r="G1330">
            <v>0</v>
          </cell>
          <cell r="H1330" t="str">
            <v>Calgary</v>
          </cell>
          <cell r="I1330" t="str">
            <v>City</v>
          </cell>
          <cell r="J1330">
            <v>2535.9999999500001</v>
          </cell>
          <cell r="K1330">
            <v>2539.0872414999999</v>
          </cell>
          <cell r="L1330">
            <v>2555.4455640199999</v>
          </cell>
          <cell r="M1330">
            <v>2557.3521012199999</v>
          </cell>
          <cell r="N1330">
            <v>2540.7276375500001</v>
          </cell>
          <cell r="O1330">
            <v>2440.1578097199999</v>
          </cell>
          <cell r="P1330">
            <v>2260.8772451999998</v>
          </cell>
          <cell r="Q1330">
            <v>2091.03875032</v>
          </cell>
          <cell r="R1330">
            <v>1997.31833899</v>
          </cell>
          <cell r="U1330">
            <v>0</v>
          </cell>
          <cell r="X1330" t="str">
            <v>Buildout</v>
          </cell>
        </row>
        <row r="1331">
          <cell r="B1331">
            <v>3012</v>
          </cell>
          <cell r="C1331">
            <v>0</v>
          </cell>
          <cell r="D1331">
            <v>0</v>
          </cell>
          <cell r="E1331">
            <v>0</v>
          </cell>
          <cell r="F1331">
            <v>0</v>
          </cell>
          <cell r="G1331">
            <v>0</v>
          </cell>
          <cell r="H1331" t="str">
            <v>Calgary</v>
          </cell>
          <cell r="I1331" t="str">
            <v>City</v>
          </cell>
          <cell r="J1331">
            <v>1109</v>
          </cell>
          <cell r="K1331">
            <v>1125.1045261500001</v>
          </cell>
          <cell r="L1331">
            <v>1132.3531241000001</v>
          </cell>
          <cell r="M1331">
            <v>1133.19793693</v>
          </cell>
          <cell r="N1331">
            <v>1125.83140815</v>
          </cell>
          <cell r="O1331">
            <v>1081.2675327300001</v>
          </cell>
          <cell r="P1331">
            <v>1001.82584594</v>
          </cell>
          <cell r="Q1331">
            <v>926.56807003599999</v>
          </cell>
          <cell r="R1331">
            <v>885.03926516299998</v>
          </cell>
          <cell r="U1331">
            <v>0</v>
          </cell>
          <cell r="X1331" t="str">
            <v>Buildout</v>
          </cell>
        </row>
        <row r="1332">
          <cell r="B1332">
            <v>3013</v>
          </cell>
          <cell r="C1332">
            <v>0</v>
          </cell>
          <cell r="D1332">
            <v>0</v>
          </cell>
          <cell r="E1332">
            <v>0</v>
          </cell>
          <cell r="F1332">
            <v>0</v>
          </cell>
          <cell r="G1332">
            <v>0</v>
          </cell>
          <cell r="H1332" t="str">
            <v>Calgary</v>
          </cell>
          <cell r="I1332" t="str">
            <v>City</v>
          </cell>
          <cell r="J1332">
            <v>2075.9999999900001</v>
          </cell>
          <cell r="K1332">
            <v>2161.0115765800001</v>
          </cell>
          <cell r="L1332">
            <v>2174.93410911</v>
          </cell>
          <cell r="M1332">
            <v>2176.55675892</v>
          </cell>
          <cell r="N1332">
            <v>2162.4077146599998</v>
          </cell>
          <cell r="O1332">
            <v>2076.8129556099998</v>
          </cell>
          <cell r="P1332">
            <v>1924.2276612200001</v>
          </cell>
          <cell r="Q1332">
            <v>1779.6784913900001</v>
          </cell>
          <cell r="R1332">
            <v>1699.9132552999999</v>
          </cell>
          <cell r="U1332">
            <v>0</v>
          </cell>
          <cell r="X1332" t="str">
            <v>Buildout</v>
          </cell>
        </row>
        <row r="1333">
          <cell r="B1333">
            <v>3015</v>
          </cell>
          <cell r="C1333">
            <v>0</v>
          </cell>
          <cell r="D1333">
            <v>0</v>
          </cell>
          <cell r="E1333">
            <v>0</v>
          </cell>
          <cell r="F1333">
            <v>0</v>
          </cell>
          <cell r="G1333">
            <v>0</v>
          </cell>
          <cell r="H1333" t="str">
            <v>Calgary</v>
          </cell>
          <cell r="I1333" t="str">
            <v>City</v>
          </cell>
          <cell r="J1333">
            <v>859.99999999399995</v>
          </cell>
          <cell r="K1333">
            <v>875.75703659199996</v>
          </cell>
          <cell r="L1333">
            <v>881.39918856600002</v>
          </cell>
          <cell r="M1333">
            <v>882.05677272299999</v>
          </cell>
          <cell r="N1333">
            <v>876.32282607100001</v>
          </cell>
          <cell r="O1333">
            <v>841.63526875399998</v>
          </cell>
          <cell r="P1333">
            <v>779.799576968</v>
          </cell>
          <cell r="Q1333">
            <v>721.22055118699996</v>
          </cell>
          <cell r="R1333">
            <v>688.89542738900002</v>
          </cell>
          <cell r="U1333">
            <v>0</v>
          </cell>
          <cell r="X1333" t="str">
            <v>Buildout</v>
          </cell>
        </row>
        <row r="1334">
          <cell r="B1334">
            <v>3036</v>
          </cell>
          <cell r="C1334">
            <v>0</v>
          </cell>
          <cell r="D1334">
            <v>0</v>
          </cell>
          <cell r="E1334">
            <v>0</v>
          </cell>
          <cell r="F1334">
            <v>0</v>
          </cell>
          <cell r="G1334">
            <v>0</v>
          </cell>
          <cell r="H1334" t="str">
            <v>Calgary</v>
          </cell>
          <cell r="I1334" t="str">
            <v>City</v>
          </cell>
          <cell r="J1334">
            <v>2207.9999999699999</v>
          </cell>
          <cell r="K1334">
            <v>2185.3381608999998</v>
          </cell>
          <cell r="L1334">
            <v>2199.41741972</v>
          </cell>
          <cell r="M1334">
            <v>2201.05833549</v>
          </cell>
          <cell r="N1334">
            <v>2186.75001466</v>
          </cell>
          <cell r="O1334">
            <v>2100.1917119300001</v>
          </cell>
          <cell r="P1334">
            <v>1945.8887589399999</v>
          </cell>
          <cell r="Q1334">
            <v>1799.7123933299999</v>
          </cell>
          <cell r="R1334">
            <v>1719.0492367700001</v>
          </cell>
          <cell r="U1334">
            <v>0</v>
          </cell>
          <cell r="X1334" t="str">
            <v>Buildout</v>
          </cell>
        </row>
        <row r="1335">
          <cell r="B1335">
            <v>3037</v>
          </cell>
          <cell r="C1335">
            <v>0</v>
          </cell>
          <cell r="D1335">
            <v>0</v>
          </cell>
          <cell r="E1335">
            <v>0</v>
          </cell>
          <cell r="F1335">
            <v>0</v>
          </cell>
          <cell r="G1335">
            <v>0</v>
          </cell>
          <cell r="H1335" t="str">
            <v>Calgary</v>
          </cell>
          <cell r="I1335" t="str">
            <v>City</v>
          </cell>
          <cell r="J1335">
            <v>879.00000000099999</v>
          </cell>
          <cell r="K1335">
            <v>930.49185132699995</v>
          </cell>
          <cell r="L1335">
            <v>936.48663785099995</v>
          </cell>
          <cell r="M1335">
            <v>937.18532112299999</v>
          </cell>
          <cell r="N1335">
            <v>931.09300291700004</v>
          </cell>
          <cell r="O1335">
            <v>894.23747366999999</v>
          </cell>
          <cell r="P1335">
            <v>828.53705167600003</v>
          </cell>
          <cell r="Q1335">
            <v>766.29683709200003</v>
          </cell>
          <cell r="R1335">
            <v>731.95139315300003</v>
          </cell>
          <cell r="U1335">
            <v>0</v>
          </cell>
          <cell r="X1335" t="str">
            <v>Buildout</v>
          </cell>
        </row>
        <row r="1336">
          <cell r="B1336">
            <v>3038</v>
          </cell>
          <cell r="C1336">
            <v>0</v>
          </cell>
          <cell r="D1336">
            <v>0</v>
          </cell>
          <cell r="E1336">
            <v>0</v>
          </cell>
          <cell r="F1336">
            <v>0</v>
          </cell>
          <cell r="G1336">
            <v>0</v>
          </cell>
          <cell r="H1336" t="str">
            <v>Calgary</v>
          </cell>
          <cell r="I1336" t="str">
            <v>City</v>
          </cell>
          <cell r="J1336">
            <v>811</v>
          </cell>
          <cell r="K1336">
            <v>830.144690836</v>
          </cell>
          <cell r="L1336">
            <v>835.49298068300004</v>
          </cell>
          <cell r="M1336">
            <v>836.11631559600005</v>
          </cell>
          <cell r="N1336">
            <v>830.68101192400002</v>
          </cell>
          <cell r="O1336">
            <v>797.80009830999995</v>
          </cell>
          <cell r="P1336">
            <v>739.18501561400001</v>
          </cell>
          <cell r="Q1336">
            <v>683.65698097999996</v>
          </cell>
          <cell r="R1336">
            <v>653.01545737399999</v>
          </cell>
          <cell r="U1336">
            <v>0</v>
          </cell>
          <cell r="X1336" t="str">
            <v>Buildout</v>
          </cell>
        </row>
        <row r="1337">
          <cell r="B1337">
            <v>3039</v>
          </cell>
          <cell r="C1337">
            <v>0</v>
          </cell>
          <cell r="D1337">
            <v>0</v>
          </cell>
          <cell r="E1337">
            <v>0</v>
          </cell>
          <cell r="F1337">
            <v>0</v>
          </cell>
          <cell r="G1337">
            <v>0</v>
          </cell>
          <cell r="H1337" t="str">
            <v>Calgary</v>
          </cell>
          <cell r="I1337" t="str">
            <v>City</v>
          </cell>
          <cell r="J1337">
            <v>868.00000000800003</v>
          </cell>
          <cell r="K1337">
            <v>888.93393639700002</v>
          </cell>
          <cell r="L1337">
            <v>894.660981784</v>
          </cell>
          <cell r="M1337">
            <v>895.32846000799998</v>
          </cell>
          <cell r="N1337">
            <v>889.50823859499997</v>
          </cell>
          <cell r="O1337">
            <v>854.29876230699995</v>
          </cell>
          <cell r="P1337">
            <v>791.53267280299997</v>
          </cell>
          <cell r="Q1337">
            <v>732.07224985799996</v>
          </cell>
          <cell r="R1337">
            <v>699.26075271900004</v>
          </cell>
          <cell r="U1337">
            <v>0</v>
          </cell>
          <cell r="X1337" t="str">
            <v>Buildout</v>
          </cell>
        </row>
        <row r="1338">
          <cell r="B1338">
            <v>3040</v>
          </cell>
          <cell r="C1338">
            <v>0</v>
          </cell>
          <cell r="D1338">
            <v>0</v>
          </cell>
          <cell r="E1338">
            <v>0</v>
          </cell>
          <cell r="F1338">
            <v>0</v>
          </cell>
          <cell r="G1338">
            <v>0</v>
          </cell>
          <cell r="H1338" t="str">
            <v>Calgary</v>
          </cell>
          <cell r="I1338" t="str">
            <v>City</v>
          </cell>
          <cell r="J1338">
            <v>0</v>
          </cell>
          <cell r="K1338">
            <v>0</v>
          </cell>
          <cell r="L1338">
            <v>0</v>
          </cell>
          <cell r="M1338">
            <v>0</v>
          </cell>
          <cell r="N1338">
            <v>0</v>
          </cell>
          <cell r="O1338">
            <v>0</v>
          </cell>
          <cell r="P1338">
            <v>0</v>
          </cell>
          <cell r="Q1338">
            <v>0</v>
          </cell>
          <cell r="R1338">
            <v>0</v>
          </cell>
          <cell r="U1338">
            <v>0</v>
          </cell>
          <cell r="X1338" t="str">
            <v>Buildout</v>
          </cell>
        </row>
        <row r="1339">
          <cell r="B1339">
            <v>3041</v>
          </cell>
          <cell r="C1339">
            <v>0</v>
          </cell>
          <cell r="D1339">
            <v>0</v>
          </cell>
          <cell r="E1339">
            <v>0</v>
          </cell>
          <cell r="F1339">
            <v>0</v>
          </cell>
          <cell r="G1339">
            <v>0</v>
          </cell>
          <cell r="H1339" t="str">
            <v>Calgary</v>
          </cell>
          <cell r="I1339" t="str">
            <v>City</v>
          </cell>
          <cell r="J1339">
            <v>2301.9999999800002</v>
          </cell>
          <cell r="K1339">
            <v>2427.16971646</v>
          </cell>
          <cell r="L1339">
            <v>2525.31537312</v>
          </cell>
          <cell r="M1339">
            <v>2588.08176976</v>
          </cell>
          <cell r="N1339">
            <v>2600.9863536900002</v>
          </cell>
          <cell r="O1339">
            <v>2564.7507732600002</v>
          </cell>
          <cell r="P1339">
            <v>2802.16649117</v>
          </cell>
          <cell r="Q1339">
            <v>3040.2626909400001</v>
          </cell>
          <cell r="R1339">
            <v>2968.60230125</v>
          </cell>
          <cell r="U1339">
            <v>0</v>
          </cell>
          <cell r="X1339" t="str">
            <v>Buildout</v>
          </cell>
        </row>
        <row r="1340">
          <cell r="B1340">
            <v>3042</v>
          </cell>
          <cell r="C1340">
            <v>0</v>
          </cell>
          <cell r="D1340">
            <v>0</v>
          </cell>
          <cell r="E1340">
            <v>0</v>
          </cell>
          <cell r="F1340">
            <v>0</v>
          </cell>
          <cell r="G1340">
            <v>0</v>
          </cell>
          <cell r="H1340" t="str">
            <v>Calgary</v>
          </cell>
          <cell r="I1340" t="str">
            <v>City</v>
          </cell>
          <cell r="J1340">
            <v>798.00000000499995</v>
          </cell>
          <cell r="K1340">
            <v>838.25355255299996</v>
          </cell>
          <cell r="L1340">
            <v>843.65408468400005</v>
          </cell>
          <cell r="M1340">
            <v>844.28350838699998</v>
          </cell>
          <cell r="N1340">
            <v>838.79511263300003</v>
          </cell>
          <cell r="O1340">
            <v>805.59301779800001</v>
          </cell>
          <cell r="P1340">
            <v>746.40538235500003</v>
          </cell>
          <cell r="Q1340">
            <v>690.33494915799997</v>
          </cell>
          <cell r="R1340">
            <v>659.39411871000004</v>
          </cell>
          <cell r="U1340">
            <v>0</v>
          </cell>
          <cell r="X1340" t="str">
            <v>Buildout</v>
          </cell>
        </row>
        <row r="1341">
          <cell r="B1341">
            <v>3043</v>
          </cell>
          <cell r="C1341">
            <v>0</v>
          </cell>
          <cell r="D1341">
            <v>0</v>
          </cell>
          <cell r="E1341">
            <v>0</v>
          </cell>
          <cell r="F1341">
            <v>0</v>
          </cell>
          <cell r="G1341">
            <v>0</v>
          </cell>
          <cell r="H1341" t="str">
            <v>Calgary</v>
          </cell>
          <cell r="I1341" t="str">
            <v>City</v>
          </cell>
          <cell r="J1341">
            <v>221.99999999799999</v>
          </cell>
          <cell r="K1341">
            <v>227.87381490499999</v>
          </cell>
          <cell r="L1341">
            <v>237.088178916</v>
          </cell>
          <cell r="M1341">
            <v>242.98097592900001</v>
          </cell>
          <cell r="N1341">
            <v>244.192517544</v>
          </cell>
          <cell r="O1341">
            <v>240.790555488</v>
          </cell>
          <cell r="P1341">
            <v>239.240953018</v>
          </cell>
          <cell r="Q1341">
            <v>253.430805838</v>
          </cell>
          <cell r="R1341">
            <v>258.85693723700001</v>
          </cell>
          <cell r="U1341">
            <v>0</v>
          </cell>
          <cell r="X1341" t="str">
            <v>Buildout</v>
          </cell>
        </row>
        <row r="1342">
          <cell r="B1342">
            <v>3044</v>
          </cell>
          <cell r="C1342">
            <v>0</v>
          </cell>
          <cell r="D1342">
            <v>0</v>
          </cell>
          <cell r="E1342">
            <v>0</v>
          </cell>
          <cell r="F1342">
            <v>0</v>
          </cell>
          <cell r="G1342">
            <v>0</v>
          </cell>
          <cell r="H1342" t="str">
            <v>Calgary</v>
          </cell>
          <cell r="I1342" t="str">
            <v>City</v>
          </cell>
          <cell r="J1342">
            <v>504.00000000300003</v>
          </cell>
          <cell r="K1342">
            <v>533.15764041</v>
          </cell>
          <cell r="L1342">
            <v>536.59256175200005</v>
          </cell>
          <cell r="M1342">
            <v>536.99289664599996</v>
          </cell>
          <cell r="N1342">
            <v>533.50209121900002</v>
          </cell>
          <cell r="O1342">
            <v>512.38443480199999</v>
          </cell>
          <cell r="P1342">
            <v>474.73909467999999</v>
          </cell>
          <cell r="Q1342">
            <v>439.07640095099998</v>
          </cell>
          <cell r="R1342">
            <v>419.396985379</v>
          </cell>
          <cell r="U1342">
            <v>0</v>
          </cell>
          <cell r="X1342" t="str">
            <v>Buildout</v>
          </cell>
        </row>
        <row r="1343">
          <cell r="B1343">
            <v>3045</v>
          </cell>
          <cell r="C1343">
            <v>0</v>
          </cell>
          <cell r="D1343">
            <v>0</v>
          </cell>
          <cell r="E1343">
            <v>0</v>
          </cell>
          <cell r="F1343">
            <v>0</v>
          </cell>
          <cell r="G1343">
            <v>0</v>
          </cell>
          <cell r="H1343" t="str">
            <v>Calgary</v>
          </cell>
          <cell r="I1343" t="str">
            <v>City</v>
          </cell>
          <cell r="J1343">
            <v>463.00000000099999</v>
          </cell>
          <cell r="K1343">
            <v>463.21871037099999</v>
          </cell>
          <cell r="L1343">
            <v>466.20304307399999</v>
          </cell>
          <cell r="M1343">
            <v>466.55086242800002</v>
          </cell>
          <cell r="N1343">
            <v>463.51797624199997</v>
          </cell>
          <cell r="O1343">
            <v>445.17050657800002</v>
          </cell>
          <cell r="P1343">
            <v>412.46343350000001</v>
          </cell>
          <cell r="Q1343">
            <v>381.47892568200001</v>
          </cell>
          <cell r="R1343">
            <v>364.38103027099999</v>
          </cell>
          <cell r="U1343">
            <v>0</v>
          </cell>
          <cell r="X1343" t="str">
            <v>Buildout</v>
          </cell>
        </row>
        <row r="1344">
          <cell r="B1344">
            <v>3046</v>
          </cell>
          <cell r="C1344">
            <v>0</v>
          </cell>
          <cell r="D1344">
            <v>0</v>
          </cell>
          <cell r="E1344">
            <v>0</v>
          </cell>
          <cell r="F1344">
            <v>0</v>
          </cell>
          <cell r="G1344">
            <v>0</v>
          </cell>
          <cell r="H1344" t="str">
            <v>Calgary</v>
          </cell>
          <cell r="I1344" t="str">
            <v>City</v>
          </cell>
          <cell r="J1344">
            <v>0</v>
          </cell>
          <cell r="K1344">
            <v>0</v>
          </cell>
          <cell r="L1344">
            <v>0</v>
          </cell>
          <cell r="M1344">
            <v>0</v>
          </cell>
          <cell r="N1344">
            <v>0</v>
          </cell>
          <cell r="O1344">
            <v>0</v>
          </cell>
          <cell r="P1344">
            <v>0</v>
          </cell>
          <cell r="Q1344">
            <v>0</v>
          </cell>
          <cell r="R1344">
            <v>0</v>
          </cell>
          <cell r="U1344">
            <v>0</v>
          </cell>
          <cell r="X1344" t="str">
            <v>Buildout</v>
          </cell>
        </row>
        <row r="1345">
          <cell r="B1345">
            <v>3047</v>
          </cell>
          <cell r="C1345">
            <v>0</v>
          </cell>
          <cell r="D1345">
            <v>0</v>
          </cell>
          <cell r="E1345">
            <v>0</v>
          </cell>
          <cell r="F1345">
            <v>0</v>
          </cell>
          <cell r="G1345">
            <v>0</v>
          </cell>
          <cell r="H1345" t="str">
            <v>Calgary</v>
          </cell>
          <cell r="I1345" t="str">
            <v>City</v>
          </cell>
          <cell r="J1345">
            <v>0</v>
          </cell>
          <cell r="K1345">
            <v>0</v>
          </cell>
          <cell r="L1345">
            <v>0</v>
          </cell>
          <cell r="M1345">
            <v>0</v>
          </cell>
          <cell r="N1345">
            <v>0</v>
          </cell>
          <cell r="O1345">
            <v>0</v>
          </cell>
          <cell r="P1345">
            <v>0</v>
          </cell>
          <cell r="Q1345">
            <v>0</v>
          </cell>
          <cell r="R1345">
            <v>0</v>
          </cell>
          <cell r="U1345">
            <v>0</v>
          </cell>
          <cell r="X1345" t="str">
            <v>Buildout</v>
          </cell>
        </row>
        <row r="1346">
          <cell r="B1346">
            <v>3048</v>
          </cell>
          <cell r="C1346">
            <v>0</v>
          </cell>
          <cell r="D1346">
            <v>0</v>
          </cell>
          <cell r="E1346">
            <v>0</v>
          </cell>
          <cell r="F1346">
            <v>0</v>
          </cell>
          <cell r="G1346">
            <v>0</v>
          </cell>
          <cell r="H1346" t="str">
            <v>Calgary</v>
          </cell>
          <cell r="I1346" t="str">
            <v>City</v>
          </cell>
          <cell r="J1346">
            <v>0</v>
          </cell>
          <cell r="K1346">
            <v>0</v>
          </cell>
          <cell r="L1346">
            <v>0</v>
          </cell>
          <cell r="M1346">
            <v>0</v>
          </cell>
          <cell r="N1346">
            <v>0</v>
          </cell>
          <cell r="O1346">
            <v>0</v>
          </cell>
          <cell r="P1346">
            <v>0</v>
          </cell>
          <cell r="Q1346">
            <v>0</v>
          </cell>
          <cell r="R1346">
            <v>0</v>
          </cell>
          <cell r="U1346">
            <v>0</v>
          </cell>
          <cell r="X1346" t="str">
            <v>Buildout</v>
          </cell>
        </row>
        <row r="1347">
          <cell r="B1347">
            <v>3049</v>
          </cell>
          <cell r="C1347">
            <v>0</v>
          </cell>
          <cell r="D1347">
            <v>0</v>
          </cell>
          <cell r="E1347">
            <v>0</v>
          </cell>
          <cell r="F1347">
            <v>0</v>
          </cell>
          <cell r="G1347">
            <v>0</v>
          </cell>
          <cell r="H1347" t="str">
            <v>Calgary</v>
          </cell>
          <cell r="I1347" t="str">
            <v>City</v>
          </cell>
          <cell r="J1347">
            <v>668.00000000099999</v>
          </cell>
          <cell r="K1347">
            <v>693.307653878</v>
          </cell>
          <cell r="L1347">
            <v>697.77435738600002</v>
          </cell>
          <cell r="M1347">
            <v>698.29494466999995</v>
          </cell>
          <cell r="N1347">
            <v>693.75557009199997</v>
          </cell>
          <cell r="O1347">
            <v>666.29458690900003</v>
          </cell>
          <cell r="P1347">
            <v>617.34133063800004</v>
          </cell>
          <cell r="Q1347">
            <v>570.96626841800003</v>
          </cell>
          <cell r="R1347">
            <v>545.37554529399995</v>
          </cell>
          <cell r="U1347">
            <v>0</v>
          </cell>
          <cell r="X1347" t="str">
            <v>Buildout</v>
          </cell>
        </row>
        <row r="1348">
          <cell r="B1348">
            <v>3050</v>
          </cell>
          <cell r="C1348">
            <v>0</v>
          </cell>
          <cell r="D1348">
            <v>0</v>
          </cell>
          <cell r="E1348">
            <v>0</v>
          </cell>
          <cell r="F1348">
            <v>0</v>
          </cell>
          <cell r="G1348">
            <v>0</v>
          </cell>
          <cell r="H1348" t="str">
            <v>Calgary</v>
          </cell>
          <cell r="I1348" t="str">
            <v>City</v>
          </cell>
          <cell r="J1348">
            <v>422.99999999800002</v>
          </cell>
          <cell r="K1348">
            <v>425.71522618799997</v>
          </cell>
          <cell r="L1348">
            <v>428.45793899699999</v>
          </cell>
          <cell r="M1348">
            <v>428.77759796200002</v>
          </cell>
          <cell r="N1348">
            <v>425.990262825</v>
          </cell>
          <cell r="O1348">
            <v>409.12825608499998</v>
          </cell>
          <cell r="P1348">
            <v>379.06923960799998</v>
          </cell>
          <cell r="Q1348">
            <v>350.59332455700002</v>
          </cell>
          <cell r="R1348">
            <v>334.879722786</v>
          </cell>
          <cell r="U1348">
            <v>0</v>
          </cell>
          <cell r="X1348" t="str">
            <v>Buildout</v>
          </cell>
        </row>
        <row r="1349">
          <cell r="B1349">
            <v>3111</v>
          </cell>
          <cell r="C1349">
            <v>0</v>
          </cell>
          <cell r="D1349">
            <v>0</v>
          </cell>
          <cell r="E1349">
            <v>0</v>
          </cell>
          <cell r="F1349">
            <v>0</v>
          </cell>
          <cell r="G1349">
            <v>0</v>
          </cell>
          <cell r="H1349" t="str">
            <v>Calgary</v>
          </cell>
          <cell r="I1349" t="str">
            <v>City</v>
          </cell>
          <cell r="J1349">
            <v>0</v>
          </cell>
          <cell r="K1349">
            <v>0</v>
          </cell>
          <cell r="L1349">
            <v>0</v>
          </cell>
          <cell r="M1349">
            <v>0</v>
          </cell>
          <cell r="N1349">
            <v>0</v>
          </cell>
          <cell r="O1349">
            <v>0</v>
          </cell>
          <cell r="P1349">
            <v>0</v>
          </cell>
          <cell r="Q1349">
            <v>0</v>
          </cell>
          <cell r="R1349">
            <v>0</v>
          </cell>
          <cell r="U1349">
            <v>0</v>
          </cell>
          <cell r="X1349" t="str">
            <v>Buildout</v>
          </cell>
        </row>
        <row r="1350">
          <cell r="B1350">
            <v>3112</v>
          </cell>
          <cell r="C1350">
            <v>0</v>
          </cell>
          <cell r="D1350">
            <v>0</v>
          </cell>
          <cell r="E1350">
            <v>0</v>
          </cell>
          <cell r="F1350">
            <v>0</v>
          </cell>
          <cell r="G1350">
            <v>0</v>
          </cell>
          <cell r="H1350" t="str">
            <v>Calgary</v>
          </cell>
          <cell r="I1350" t="str">
            <v>City</v>
          </cell>
          <cell r="J1350">
            <v>0</v>
          </cell>
          <cell r="K1350">
            <v>0</v>
          </cell>
          <cell r="L1350">
            <v>0</v>
          </cell>
          <cell r="M1350">
            <v>0</v>
          </cell>
          <cell r="N1350">
            <v>0</v>
          </cell>
          <cell r="O1350">
            <v>0</v>
          </cell>
          <cell r="P1350">
            <v>0</v>
          </cell>
          <cell r="Q1350">
            <v>0</v>
          </cell>
          <cell r="R1350">
            <v>0</v>
          </cell>
          <cell r="U1350">
            <v>0</v>
          </cell>
          <cell r="X1350" t="str">
            <v>Buildout</v>
          </cell>
        </row>
        <row r="1351">
          <cell r="B1351">
            <v>3113</v>
          </cell>
          <cell r="C1351">
            <v>0</v>
          </cell>
          <cell r="D1351">
            <v>0</v>
          </cell>
          <cell r="E1351">
            <v>0</v>
          </cell>
          <cell r="F1351">
            <v>0</v>
          </cell>
          <cell r="G1351">
            <v>0</v>
          </cell>
          <cell r="H1351" t="str">
            <v>Calgary</v>
          </cell>
          <cell r="I1351" t="str">
            <v>City</v>
          </cell>
          <cell r="J1351">
            <v>2376.00000004</v>
          </cell>
          <cell r="K1351">
            <v>2391.1005200099999</v>
          </cell>
          <cell r="L1351">
            <v>2406.5054233199999</v>
          </cell>
          <cell r="M1351">
            <v>2408.3008410399998</v>
          </cell>
          <cell r="N1351">
            <v>2392.6453083800002</v>
          </cell>
          <cell r="O1351">
            <v>2297.93703624</v>
          </cell>
          <cell r="P1351">
            <v>2129.10555927</v>
          </cell>
          <cell r="Q1351">
            <v>1969.1658353099999</v>
          </cell>
          <cell r="R1351">
            <v>1880.90777149</v>
          </cell>
          <cell r="U1351">
            <v>0</v>
          </cell>
          <cell r="X1351" t="str">
            <v>Buildout</v>
          </cell>
        </row>
        <row r="1352">
          <cell r="B1352">
            <v>3114</v>
          </cell>
          <cell r="C1352">
            <v>0</v>
          </cell>
          <cell r="D1352">
            <v>0</v>
          </cell>
          <cell r="E1352">
            <v>0</v>
          </cell>
          <cell r="F1352">
            <v>0</v>
          </cell>
          <cell r="G1352">
            <v>0</v>
          </cell>
          <cell r="H1352" t="str">
            <v>Calgary</v>
          </cell>
          <cell r="I1352" t="str">
            <v>City</v>
          </cell>
          <cell r="J1352">
            <v>256.99999999900001</v>
          </cell>
          <cell r="K1352">
            <v>266.57882031600002</v>
          </cell>
          <cell r="L1352">
            <v>268.296281072</v>
          </cell>
          <cell r="M1352">
            <v>268.49644852400002</v>
          </cell>
          <cell r="N1352">
            <v>266.751045723</v>
          </cell>
          <cell r="O1352">
            <v>256.19221742399998</v>
          </cell>
          <cell r="P1352">
            <v>237.369547332</v>
          </cell>
          <cell r="Q1352">
            <v>219.53820018799999</v>
          </cell>
          <cell r="R1352">
            <v>209.69849227200001</v>
          </cell>
          <cell r="U1352">
            <v>0</v>
          </cell>
          <cell r="X1352" t="str">
            <v>Buildout</v>
          </cell>
        </row>
        <row r="1353">
          <cell r="B1353">
            <v>3115</v>
          </cell>
          <cell r="C1353">
            <v>0</v>
          </cell>
          <cell r="D1353">
            <v>0</v>
          </cell>
          <cell r="E1353">
            <v>0</v>
          </cell>
          <cell r="F1353">
            <v>0</v>
          </cell>
          <cell r="G1353">
            <v>0</v>
          </cell>
          <cell r="H1353" t="str">
            <v>Calgary</v>
          </cell>
          <cell r="I1353" t="str">
            <v>City</v>
          </cell>
          <cell r="J1353">
            <v>608.00000000700004</v>
          </cell>
          <cell r="K1353">
            <v>607.15100092900002</v>
          </cell>
          <cell r="L1353">
            <v>611.06263159399998</v>
          </cell>
          <cell r="M1353">
            <v>611.518525963</v>
          </cell>
          <cell r="N1353">
            <v>607.54325491500003</v>
          </cell>
          <cell r="O1353">
            <v>583.49482125899999</v>
          </cell>
          <cell r="P1353">
            <v>540.62493795700004</v>
          </cell>
          <cell r="Q1353">
            <v>500.01285868299999</v>
          </cell>
          <cell r="R1353">
            <v>477.60226936800001</v>
          </cell>
          <cell r="U1353">
            <v>0</v>
          </cell>
          <cell r="X1353" t="str">
            <v>Buildout</v>
          </cell>
        </row>
        <row r="1354">
          <cell r="B1354">
            <v>3116</v>
          </cell>
          <cell r="C1354">
            <v>0</v>
          </cell>
          <cell r="D1354">
            <v>0</v>
          </cell>
          <cell r="E1354">
            <v>0</v>
          </cell>
          <cell r="F1354">
            <v>0</v>
          </cell>
          <cell r="G1354">
            <v>0</v>
          </cell>
          <cell r="H1354" t="str">
            <v>Calgary</v>
          </cell>
          <cell r="I1354" t="str">
            <v>City</v>
          </cell>
          <cell r="J1354">
            <v>2274</v>
          </cell>
          <cell r="K1354">
            <v>2321.1615902600001</v>
          </cell>
          <cell r="L1354">
            <v>2336.1159052899998</v>
          </cell>
          <cell r="M1354">
            <v>2337.8588076699998</v>
          </cell>
          <cell r="N1354">
            <v>2322.6611942200002</v>
          </cell>
          <cell r="O1354">
            <v>2230.7231082500002</v>
          </cell>
          <cell r="P1354">
            <v>2066.8298977899999</v>
          </cell>
          <cell r="Q1354">
            <v>1911.5683597300001</v>
          </cell>
          <cell r="R1354">
            <v>1825.8918160200001</v>
          </cell>
          <cell r="U1354">
            <v>0</v>
          </cell>
          <cell r="X1354" t="str">
            <v>Buildout</v>
          </cell>
        </row>
        <row r="1355">
          <cell r="B1355">
            <v>3117</v>
          </cell>
          <cell r="C1355">
            <v>0</v>
          </cell>
          <cell r="D1355">
            <v>0</v>
          </cell>
          <cell r="E1355">
            <v>0</v>
          </cell>
          <cell r="F1355">
            <v>0</v>
          </cell>
          <cell r="G1355">
            <v>0</v>
          </cell>
          <cell r="H1355" t="str">
            <v>Calgary</v>
          </cell>
          <cell r="I1355" t="str">
            <v>City</v>
          </cell>
          <cell r="J1355">
            <v>2253.9999999299998</v>
          </cell>
          <cell r="K1355">
            <v>2388.0596971300001</v>
          </cell>
          <cell r="L1355">
            <v>2403.44500986</v>
          </cell>
          <cell r="M1355">
            <v>2405.2381444900002</v>
          </cell>
          <cell r="N1355">
            <v>2389.60252145</v>
          </cell>
          <cell r="O1355">
            <v>2295.01469193</v>
          </cell>
          <cell r="P1355">
            <v>2126.3979218899999</v>
          </cell>
          <cell r="Q1355">
            <v>1966.66159715</v>
          </cell>
          <cell r="R1355">
            <v>1878.5157732099999</v>
          </cell>
          <cell r="U1355">
            <v>0</v>
          </cell>
          <cell r="X1355" t="str">
            <v>Buildout</v>
          </cell>
        </row>
        <row r="1356">
          <cell r="B1356">
            <v>3118</v>
          </cell>
          <cell r="C1356">
            <v>0</v>
          </cell>
          <cell r="D1356">
            <v>0</v>
          </cell>
          <cell r="E1356">
            <v>0</v>
          </cell>
          <cell r="F1356">
            <v>0</v>
          </cell>
          <cell r="G1356">
            <v>0</v>
          </cell>
          <cell r="H1356" t="str">
            <v>Calgary</v>
          </cell>
          <cell r="I1356" t="str">
            <v>City</v>
          </cell>
          <cell r="J1356">
            <v>2090</v>
          </cell>
          <cell r="K1356">
            <v>2036.3378318499999</v>
          </cell>
          <cell r="L1356">
            <v>2049.45714155</v>
          </cell>
          <cell r="M1356">
            <v>2050.9861770799998</v>
          </cell>
          <cell r="N1356">
            <v>2037.65342384</v>
          </cell>
          <cell r="O1356">
            <v>1956.9968239299999</v>
          </cell>
          <cell r="P1356">
            <v>1813.21452755</v>
          </cell>
          <cell r="Q1356">
            <v>1677.00473317</v>
          </cell>
          <cell r="R1356">
            <v>1601.84133757</v>
          </cell>
          <cell r="U1356">
            <v>0</v>
          </cell>
          <cell r="X1356" t="str">
            <v>Buildout</v>
          </cell>
        </row>
        <row r="1357">
          <cell r="B1357">
            <v>3119</v>
          </cell>
          <cell r="C1357">
            <v>0</v>
          </cell>
          <cell r="D1357">
            <v>0</v>
          </cell>
          <cell r="E1357">
            <v>0</v>
          </cell>
          <cell r="F1357">
            <v>0</v>
          </cell>
          <cell r="G1357">
            <v>0</v>
          </cell>
          <cell r="H1357" t="str">
            <v>Calgary</v>
          </cell>
          <cell r="I1357" t="str">
            <v>City</v>
          </cell>
          <cell r="J1357">
            <v>1634.9999999300001</v>
          </cell>
          <cell r="K1357">
            <v>1593.3912749199999</v>
          </cell>
          <cell r="L1357">
            <v>1603.65685695</v>
          </cell>
          <cell r="M1357">
            <v>1604.8532946600001</v>
          </cell>
          <cell r="N1357">
            <v>1594.4206971599999</v>
          </cell>
          <cell r="O1357">
            <v>1531.3086139899999</v>
          </cell>
          <cell r="P1357">
            <v>1418.8020084499999</v>
          </cell>
          <cell r="Q1357">
            <v>1312.22072542</v>
          </cell>
          <cell r="R1357">
            <v>1253.40695839</v>
          </cell>
          <cell r="U1357">
            <v>0</v>
          </cell>
          <cell r="X1357" t="str">
            <v>Buildout</v>
          </cell>
        </row>
        <row r="1358">
          <cell r="B1358">
            <v>3120</v>
          </cell>
          <cell r="C1358">
            <v>0</v>
          </cell>
          <cell r="D1358">
            <v>0</v>
          </cell>
          <cell r="E1358">
            <v>0</v>
          </cell>
          <cell r="F1358">
            <v>0</v>
          </cell>
          <cell r="G1358">
            <v>0</v>
          </cell>
          <cell r="H1358" t="str">
            <v>Calgary</v>
          </cell>
          <cell r="I1358" t="str">
            <v>City</v>
          </cell>
          <cell r="J1358">
            <v>2865.0000000099999</v>
          </cell>
          <cell r="K1358">
            <v>2881.6866374599999</v>
          </cell>
          <cell r="L1358">
            <v>2900.2521905100002</v>
          </cell>
          <cell r="M1358">
            <v>2902.4159768899999</v>
          </cell>
          <cell r="N1358">
            <v>2883.5483719700001</v>
          </cell>
          <cell r="O1358">
            <v>2769.4086432300001</v>
          </cell>
          <cell r="P1358">
            <v>2565.9377271399999</v>
          </cell>
          <cell r="Q1358">
            <v>2373.1829004800002</v>
          </cell>
          <cell r="R1358">
            <v>2266.8167810800001</v>
          </cell>
          <cell r="U1358">
            <v>0</v>
          </cell>
          <cell r="X1358" t="str">
            <v>Buildout</v>
          </cell>
        </row>
        <row r="1359">
          <cell r="B1359">
            <v>3121</v>
          </cell>
          <cell r="C1359">
            <v>0</v>
          </cell>
          <cell r="D1359">
            <v>0</v>
          </cell>
          <cell r="E1359">
            <v>0</v>
          </cell>
          <cell r="F1359">
            <v>0</v>
          </cell>
          <cell r="G1359">
            <v>0</v>
          </cell>
          <cell r="H1359" t="str">
            <v>Calgary</v>
          </cell>
          <cell r="I1359" t="str">
            <v>City</v>
          </cell>
          <cell r="J1359">
            <v>3275.9999999699999</v>
          </cell>
          <cell r="K1359">
            <v>3325.6468020900002</v>
          </cell>
          <cell r="L1359">
            <v>3347.0726129</v>
          </cell>
          <cell r="M1359">
            <v>3349.5697580199999</v>
          </cell>
          <cell r="N1359">
            <v>3327.79536074</v>
          </cell>
          <cell r="O1359">
            <v>3196.0709677700002</v>
          </cell>
          <cell r="P1359">
            <v>2961.2527917000002</v>
          </cell>
          <cell r="Q1359">
            <v>2738.8016535900001</v>
          </cell>
          <cell r="R1359">
            <v>2616.0484921799998</v>
          </cell>
          <cell r="U1359">
            <v>0</v>
          </cell>
          <cell r="X1359" t="str">
            <v>Buildout</v>
          </cell>
        </row>
        <row r="1360">
          <cell r="B1360">
            <v>3122</v>
          </cell>
          <cell r="C1360">
            <v>0</v>
          </cell>
          <cell r="D1360">
            <v>0</v>
          </cell>
          <cell r="E1360">
            <v>0</v>
          </cell>
          <cell r="F1360">
            <v>0</v>
          </cell>
          <cell r="G1360">
            <v>0</v>
          </cell>
          <cell r="H1360" t="str">
            <v>Calgary</v>
          </cell>
          <cell r="I1360" t="str">
            <v>City</v>
          </cell>
          <cell r="J1360">
            <v>0</v>
          </cell>
          <cell r="K1360">
            <v>0</v>
          </cell>
          <cell r="L1360">
            <v>0</v>
          </cell>
          <cell r="M1360">
            <v>0</v>
          </cell>
          <cell r="N1360">
            <v>0</v>
          </cell>
          <cell r="O1360">
            <v>0</v>
          </cell>
          <cell r="P1360">
            <v>0</v>
          </cell>
          <cell r="Q1360">
            <v>0</v>
          </cell>
          <cell r="R1360">
            <v>0</v>
          </cell>
          <cell r="U1360">
            <v>0</v>
          </cell>
          <cell r="X1360" t="str">
            <v>Buildout</v>
          </cell>
        </row>
        <row r="1361">
          <cell r="B1361">
            <v>3123</v>
          </cell>
          <cell r="C1361">
            <v>0</v>
          </cell>
          <cell r="D1361">
            <v>0</v>
          </cell>
          <cell r="E1361">
            <v>0</v>
          </cell>
          <cell r="F1361">
            <v>0</v>
          </cell>
          <cell r="G1361">
            <v>0</v>
          </cell>
          <cell r="H1361" t="str">
            <v>Calgary</v>
          </cell>
          <cell r="I1361" t="str">
            <v>City</v>
          </cell>
          <cell r="J1361">
            <v>0</v>
          </cell>
          <cell r="K1361">
            <v>0</v>
          </cell>
          <cell r="L1361">
            <v>0</v>
          </cell>
          <cell r="M1361">
            <v>0</v>
          </cell>
          <cell r="N1361">
            <v>0</v>
          </cell>
          <cell r="O1361">
            <v>0</v>
          </cell>
          <cell r="P1361">
            <v>0</v>
          </cell>
          <cell r="Q1361">
            <v>0</v>
          </cell>
          <cell r="R1361">
            <v>0</v>
          </cell>
          <cell r="U1361">
            <v>0</v>
          </cell>
          <cell r="X1361" t="str">
            <v>Buildout</v>
          </cell>
        </row>
        <row r="1362">
          <cell r="B1362">
            <v>3124</v>
          </cell>
          <cell r="C1362">
            <v>0</v>
          </cell>
          <cell r="D1362">
            <v>0</v>
          </cell>
          <cell r="E1362">
            <v>0</v>
          </cell>
          <cell r="F1362">
            <v>0</v>
          </cell>
          <cell r="G1362">
            <v>0</v>
          </cell>
          <cell r="H1362" t="str">
            <v>Calgary</v>
          </cell>
          <cell r="I1362" t="str">
            <v>City</v>
          </cell>
          <cell r="J1362">
            <v>2606.99999996</v>
          </cell>
          <cell r="K1362">
            <v>2652.6113018599999</v>
          </cell>
          <cell r="L1362">
            <v>2669.7010145600002</v>
          </cell>
          <cell r="M1362">
            <v>2671.69279435</v>
          </cell>
          <cell r="N1362">
            <v>2654.3250416199999</v>
          </cell>
          <cell r="O1362">
            <v>2549.2586794899998</v>
          </cell>
          <cell r="P1362">
            <v>2361.9623777199999</v>
          </cell>
          <cell r="Q1362">
            <v>2184.5303056500002</v>
          </cell>
          <cell r="R1362">
            <v>2086.6196007899998</v>
          </cell>
          <cell r="U1362">
            <v>0</v>
          </cell>
          <cell r="X1362" t="str">
            <v>Buildout</v>
          </cell>
        </row>
        <row r="1363">
          <cell r="B1363">
            <v>3125</v>
          </cell>
          <cell r="C1363">
            <v>0</v>
          </cell>
          <cell r="D1363">
            <v>0</v>
          </cell>
          <cell r="E1363">
            <v>0</v>
          </cell>
          <cell r="F1363">
            <v>0</v>
          </cell>
          <cell r="G1363">
            <v>0</v>
          </cell>
          <cell r="H1363" t="str">
            <v>Calgary</v>
          </cell>
          <cell r="I1363" t="str">
            <v>City</v>
          </cell>
          <cell r="J1363">
            <v>1747.9999999700001</v>
          </cell>
          <cell r="K1363">
            <v>1747.45964265</v>
          </cell>
          <cell r="L1363">
            <v>1758.7178256499999</v>
          </cell>
          <cell r="M1363">
            <v>1760.0299495300001</v>
          </cell>
          <cell r="N1363">
            <v>1748.58860209</v>
          </cell>
          <cell r="O1363">
            <v>1679.3740780200001</v>
          </cell>
          <cell r="P1363">
            <v>1555.98897111</v>
          </cell>
          <cell r="Q1363">
            <v>1439.10211869</v>
          </cell>
          <cell r="R1363">
            <v>1374.60152414</v>
          </cell>
          <cell r="U1363">
            <v>0</v>
          </cell>
          <cell r="X1363" t="str">
            <v>Buildout</v>
          </cell>
        </row>
        <row r="1364">
          <cell r="B1364">
            <v>3126</v>
          </cell>
          <cell r="C1364">
            <v>0</v>
          </cell>
          <cell r="D1364">
            <v>0</v>
          </cell>
          <cell r="E1364">
            <v>0</v>
          </cell>
          <cell r="F1364">
            <v>0</v>
          </cell>
          <cell r="G1364">
            <v>0</v>
          </cell>
          <cell r="H1364" t="str">
            <v>Calgary</v>
          </cell>
          <cell r="I1364" t="str">
            <v>City</v>
          </cell>
          <cell r="J1364">
            <v>1334.00000002</v>
          </cell>
          <cell r="K1364">
            <v>1402.8330307900001</v>
          </cell>
          <cell r="L1364">
            <v>1411.87092231</v>
          </cell>
          <cell r="M1364">
            <v>1412.92427456</v>
          </cell>
          <cell r="N1364">
            <v>1403.7393413499999</v>
          </cell>
          <cell r="O1364">
            <v>1348.17501333</v>
          </cell>
          <cell r="P1364">
            <v>1249.1233959900001</v>
          </cell>
          <cell r="Q1364">
            <v>1155.28847509</v>
          </cell>
          <cell r="R1364">
            <v>1103.5084155</v>
          </cell>
          <cell r="U1364">
            <v>0</v>
          </cell>
          <cell r="X1364" t="str">
            <v>Buildout</v>
          </cell>
        </row>
        <row r="1365">
          <cell r="B1365">
            <v>3127</v>
          </cell>
          <cell r="C1365">
            <v>0</v>
          </cell>
          <cell r="D1365">
            <v>0</v>
          </cell>
          <cell r="E1365">
            <v>0</v>
          </cell>
          <cell r="F1365">
            <v>0</v>
          </cell>
          <cell r="G1365">
            <v>0</v>
          </cell>
          <cell r="H1365" t="str">
            <v>Calgary</v>
          </cell>
          <cell r="I1365" t="str">
            <v>City</v>
          </cell>
          <cell r="J1365">
            <v>804.00000000199998</v>
          </cell>
          <cell r="K1365">
            <v>781.49152227699994</v>
          </cell>
          <cell r="L1365">
            <v>786.52635934399996</v>
          </cell>
          <cell r="M1365">
            <v>787.11316183700001</v>
          </cell>
          <cell r="N1365">
            <v>781.99641074199997</v>
          </cell>
          <cell r="O1365">
            <v>751.04258362500002</v>
          </cell>
          <cell r="P1365">
            <v>695.86281721399996</v>
          </cell>
          <cell r="Q1365">
            <v>643.58917290399995</v>
          </cell>
          <cell r="R1365">
            <v>614.74348940100003</v>
          </cell>
          <cell r="U1365">
            <v>0</v>
          </cell>
          <cell r="X1365" t="str">
            <v>Buildout</v>
          </cell>
        </row>
        <row r="1366">
          <cell r="B1366">
            <v>3128</v>
          </cell>
          <cell r="C1366">
            <v>0</v>
          </cell>
          <cell r="D1366">
            <v>0</v>
          </cell>
          <cell r="E1366">
            <v>0</v>
          </cell>
          <cell r="F1366">
            <v>0</v>
          </cell>
          <cell r="G1366">
            <v>0</v>
          </cell>
          <cell r="H1366" t="str">
            <v>Calgary</v>
          </cell>
          <cell r="I1366" t="str">
            <v>City</v>
          </cell>
          <cell r="J1366">
            <v>422.999999995</v>
          </cell>
          <cell r="K1366">
            <v>429.76965691499998</v>
          </cell>
          <cell r="L1366">
            <v>432.538490916</v>
          </cell>
          <cell r="M1366">
            <v>432.86119440900001</v>
          </cell>
          <cell r="N1366">
            <v>430.04731327000002</v>
          </cell>
          <cell r="O1366">
            <v>413.02471557299998</v>
          </cell>
          <cell r="P1366">
            <v>382.679422397</v>
          </cell>
          <cell r="Q1366">
            <v>353.93230814399999</v>
          </cell>
          <cell r="R1366">
            <v>338.06905282700001</v>
          </cell>
          <cell r="U1366">
            <v>0</v>
          </cell>
          <cell r="X1366" t="str">
            <v>Buildout</v>
          </cell>
        </row>
        <row r="1367">
          <cell r="B1367">
            <v>3129</v>
          </cell>
          <cell r="C1367">
            <v>0</v>
          </cell>
          <cell r="D1367">
            <v>0</v>
          </cell>
          <cell r="E1367">
            <v>0</v>
          </cell>
          <cell r="F1367">
            <v>0</v>
          </cell>
          <cell r="G1367">
            <v>0</v>
          </cell>
          <cell r="H1367" t="str">
            <v>Calgary</v>
          </cell>
          <cell r="I1367" t="str">
            <v>City</v>
          </cell>
          <cell r="J1367">
            <v>0</v>
          </cell>
          <cell r="K1367">
            <v>0</v>
          </cell>
          <cell r="L1367">
            <v>0</v>
          </cell>
          <cell r="M1367">
            <v>0</v>
          </cell>
          <cell r="N1367">
            <v>0</v>
          </cell>
          <cell r="O1367">
            <v>0</v>
          </cell>
          <cell r="P1367">
            <v>0</v>
          </cell>
          <cell r="Q1367">
            <v>0</v>
          </cell>
          <cell r="R1367">
            <v>0</v>
          </cell>
          <cell r="U1367">
            <v>0</v>
          </cell>
          <cell r="X1367" t="str">
            <v>Buildout</v>
          </cell>
        </row>
        <row r="1368">
          <cell r="B1368">
            <v>3130</v>
          </cell>
          <cell r="C1368">
            <v>0</v>
          </cell>
          <cell r="D1368">
            <v>0</v>
          </cell>
          <cell r="E1368">
            <v>0</v>
          </cell>
          <cell r="F1368">
            <v>0</v>
          </cell>
          <cell r="G1368">
            <v>0</v>
          </cell>
          <cell r="H1368" t="str">
            <v>Calgary</v>
          </cell>
          <cell r="I1368" t="str">
            <v>City</v>
          </cell>
          <cell r="J1368">
            <v>2048.9999999800002</v>
          </cell>
          <cell r="K1368">
            <v>2128.5761305299998</v>
          </cell>
          <cell r="L1368">
            <v>2142.2896942699999</v>
          </cell>
          <cell r="M1368">
            <v>2143.8879889099999</v>
          </cell>
          <cell r="N1368">
            <v>2129.9513128600001</v>
          </cell>
          <cell r="O1368">
            <v>2045.6412778700001</v>
          </cell>
          <cell r="P1368">
            <v>1895.34619395</v>
          </cell>
          <cell r="Q1368">
            <v>1752.9666175699999</v>
          </cell>
          <cell r="R1368">
            <v>1674.3986083499999</v>
          </cell>
          <cell r="U1368">
            <v>0</v>
          </cell>
          <cell r="X1368" t="str">
            <v>Buildout</v>
          </cell>
        </row>
        <row r="1369">
          <cell r="B1369">
            <v>3131</v>
          </cell>
          <cell r="C1369">
            <v>0</v>
          </cell>
          <cell r="D1369">
            <v>0</v>
          </cell>
          <cell r="E1369">
            <v>0</v>
          </cell>
          <cell r="F1369">
            <v>0</v>
          </cell>
          <cell r="G1369">
            <v>0</v>
          </cell>
          <cell r="H1369" t="str">
            <v>Calgary</v>
          </cell>
          <cell r="I1369" t="str">
            <v>City</v>
          </cell>
          <cell r="J1369">
            <v>608.99999999900001</v>
          </cell>
          <cell r="K1369">
            <v>610.191824118</v>
          </cell>
          <cell r="L1369">
            <v>614.12304578500004</v>
          </cell>
          <cell r="M1369">
            <v>614.58122362100005</v>
          </cell>
          <cell r="N1369">
            <v>610.58604311199997</v>
          </cell>
          <cell r="O1369">
            <v>586.41716607599994</v>
          </cell>
          <cell r="P1369">
            <v>543.33257488599997</v>
          </cell>
          <cell r="Q1369">
            <v>502.51709614599997</v>
          </cell>
          <cell r="R1369">
            <v>479.99426680699997</v>
          </cell>
          <cell r="U1369">
            <v>0</v>
          </cell>
          <cell r="X1369" t="str">
            <v>Buildout</v>
          </cell>
        </row>
        <row r="1370">
          <cell r="B1370">
            <v>3132</v>
          </cell>
          <cell r="C1370">
            <v>0</v>
          </cell>
          <cell r="D1370">
            <v>0</v>
          </cell>
          <cell r="E1370">
            <v>0</v>
          </cell>
          <cell r="F1370">
            <v>0</v>
          </cell>
          <cell r="G1370">
            <v>0</v>
          </cell>
          <cell r="H1370" t="str">
            <v>Calgary</v>
          </cell>
          <cell r="I1370" t="str">
            <v>City</v>
          </cell>
          <cell r="J1370">
            <v>2101.99999996</v>
          </cell>
          <cell r="K1370">
            <v>2099.18150758</v>
          </cell>
          <cell r="L1370">
            <v>2112.70569342</v>
          </cell>
          <cell r="M1370">
            <v>2114.2819162800001</v>
          </cell>
          <cell r="N1370">
            <v>2100.5376989699998</v>
          </cell>
          <cell r="O1370">
            <v>2017.3919450000001</v>
          </cell>
          <cell r="P1370">
            <v>1869.1723643099999</v>
          </cell>
          <cell r="Q1370">
            <v>1728.7589818700001</v>
          </cell>
          <cell r="R1370">
            <v>1651.2759592800001</v>
          </cell>
          <cell r="U1370">
            <v>0</v>
          </cell>
          <cell r="X1370" t="str">
            <v>Buildout</v>
          </cell>
        </row>
        <row r="1371">
          <cell r="B1371">
            <v>3133</v>
          </cell>
          <cell r="C1371">
            <v>0</v>
          </cell>
          <cell r="D1371">
            <v>0</v>
          </cell>
          <cell r="E1371">
            <v>0</v>
          </cell>
          <cell r="F1371">
            <v>0</v>
          </cell>
          <cell r="G1371">
            <v>0</v>
          </cell>
          <cell r="H1371" t="str">
            <v>Calgary</v>
          </cell>
          <cell r="I1371" t="str">
            <v>City</v>
          </cell>
          <cell r="J1371">
            <v>903.00000000099999</v>
          </cell>
          <cell r="K1371">
            <v>946.709574567</v>
          </cell>
          <cell r="L1371">
            <v>952.80884554399995</v>
          </cell>
          <cell r="M1371">
            <v>953.51970623499994</v>
          </cell>
          <cell r="N1371">
            <v>947.32120371899998</v>
          </cell>
          <cell r="O1371">
            <v>909.82331217000001</v>
          </cell>
          <cell r="P1371">
            <v>842.97778449600003</v>
          </cell>
          <cell r="Q1371">
            <v>779.65277279199995</v>
          </cell>
          <cell r="R1371">
            <v>744.70871517199998</v>
          </cell>
          <cell r="U1371">
            <v>0</v>
          </cell>
          <cell r="X1371" t="str">
            <v>Buildout</v>
          </cell>
        </row>
        <row r="1372">
          <cell r="B1372">
            <v>3134</v>
          </cell>
          <cell r="C1372">
            <v>0</v>
          </cell>
          <cell r="D1372">
            <v>0</v>
          </cell>
          <cell r="E1372">
            <v>0</v>
          </cell>
          <cell r="F1372">
            <v>0</v>
          </cell>
          <cell r="G1372">
            <v>0</v>
          </cell>
          <cell r="H1372" t="str">
            <v>Calgary</v>
          </cell>
          <cell r="I1372" t="str">
            <v>City</v>
          </cell>
          <cell r="J1372">
            <v>1874.00000002</v>
          </cell>
          <cell r="K1372">
            <v>1826.5210415900001</v>
          </cell>
          <cell r="L1372">
            <v>1838.28858539</v>
          </cell>
          <cell r="M1372">
            <v>1839.66007442</v>
          </cell>
          <cell r="N1372">
            <v>1827.70107904</v>
          </cell>
          <cell r="O1372">
            <v>1755.35503963</v>
          </cell>
          <cell r="P1372">
            <v>1626.38754419</v>
          </cell>
          <cell r="Q1372">
            <v>1504.21230786</v>
          </cell>
          <cell r="R1372">
            <v>1436.7934732000001</v>
          </cell>
          <cell r="U1372">
            <v>0</v>
          </cell>
          <cell r="X1372" t="str">
            <v>Buildout</v>
          </cell>
        </row>
        <row r="1373">
          <cell r="B1373">
            <v>3135</v>
          </cell>
          <cell r="C1373">
            <v>0</v>
          </cell>
          <cell r="D1373">
            <v>0</v>
          </cell>
          <cell r="E1373">
            <v>0</v>
          </cell>
          <cell r="F1373">
            <v>0</v>
          </cell>
          <cell r="G1373">
            <v>0</v>
          </cell>
          <cell r="H1373" t="str">
            <v>Calgary</v>
          </cell>
          <cell r="I1373" t="str">
            <v>City</v>
          </cell>
          <cell r="J1373">
            <v>548.99999999900001</v>
          </cell>
          <cell r="K1373">
            <v>539.23928652699999</v>
          </cell>
          <cell r="L1373">
            <v>542.71338946200001</v>
          </cell>
          <cell r="M1373">
            <v>543.11829084099998</v>
          </cell>
          <cell r="N1373">
            <v>539.58766628199999</v>
          </cell>
          <cell r="O1373">
            <v>518.22912433199997</v>
          </cell>
          <cell r="P1373">
            <v>480.15436995499999</v>
          </cell>
          <cell r="Q1373">
            <v>444.08487725800001</v>
          </cell>
          <cell r="R1373">
            <v>424.18098157999998</v>
          </cell>
          <cell r="U1373">
            <v>0</v>
          </cell>
          <cell r="X1373" t="str">
            <v>Buildout</v>
          </cell>
        </row>
        <row r="1374">
          <cell r="B1374">
            <v>3136</v>
          </cell>
          <cell r="C1374">
            <v>0</v>
          </cell>
          <cell r="D1374">
            <v>0</v>
          </cell>
          <cell r="E1374">
            <v>0</v>
          </cell>
          <cell r="F1374">
            <v>0</v>
          </cell>
          <cell r="G1374">
            <v>0</v>
          </cell>
          <cell r="H1374" t="str">
            <v>Calgary</v>
          </cell>
          <cell r="I1374" t="str">
            <v>City</v>
          </cell>
          <cell r="J1374">
            <v>0</v>
          </cell>
          <cell r="K1374">
            <v>0</v>
          </cell>
          <cell r="L1374">
            <v>0</v>
          </cell>
          <cell r="M1374">
            <v>0</v>
          </cell>
          <cell r="N1374">
            <v>0</v>
          </cell>
          <cell r="O1374">
            <v>0</v>
          </cell>
          <cell r="P1374">
            <v>0</v>
          </cell>
          <cell r="Q1374">
            <v>0</v>
          </cell>
          <cell r="R1374">
            <v>0</v>
          </cell>
          <cell r="U1374">
            <v>0</v>
          </cell>
          <cell r="X1374" t="str">
            <v>Buildout</v>
          </cell>
        </row>
        <row r="1375">
          <cell r="B1375">
            <v>3137</v>
          </cell>
          <cell r="C1375" t="str">
            <v>Outside_levy_boundary</v>
          </cell>
          <cell r="D1375">
            <v>0</v>
          </cell>
          <cell r="E1375">
            <v>0</v>
          </cell>
          <cell r="F1375">
            <v>0</v>
          </cell>
          <cell r="G1375">
            <v>0</v>
          </cell>
          <cell r="H1375" t="str">
            <v>Calgary</v>
          </cell>
          <cell r="I1375" t="str">
            <v>City</v>
          </cell>
          <cell r="J1375">
            <v>418.00000000599999</v>
          </cell>
          <cell r="K1375">
            <v>438.89212620199999</v>
          </cell>
          <cell r="L1375">
            <v>441.71973263500001</v>
          </cell>
          <cell r="M1375">
            <v>442.04928587900002</v>
          </cell>
          <cell r="N1375">
            <v>439.17567604200002</v>
          </cell>
          <cell r="O1375">
            <v>421.79174984299999</v>
          </cell>
          <cell r="P1375">
            <v>390.80233503099998</v>
          </cell>
          <cell r="Q1375">
            <v>361.44502218600002</v>
          </cell>
          <cell r="R1375">
            <v>345.245046704</v>
          </cell>
          <cell r="U1375">
            <v>0</v>
          </cell>
          <cell r="X1375" t="str">
            <v>Buildout</v>
          </cell>
        </row>
        <row r="1376">
          <cell r="B1376">
            <v>3138</v>
          </cell>
          <cell r="C1376">
            <v>0</v>
          </cell>
          <cell r="D1376">
            <v>0</v>
          </cell>
          <cell r="E1376">
            <v>0</v>
          </cell>
          <cell r="F1376">
            <v>0</v>
          </cell>
          <cell r="G1376">
            <v>0</v>
          </cell>
          <cell r="H1376" t="str">
            <v>Calgary</v>
          </cell>
          <cell r="I1376" t="str">
            <v>City</v>
          </cell>
          <cell r="J1376">
            <v>2456.99999996</v>
          </cell>
          <cell r="K1376">
            <v>2531.9919879499998</v>
          </cell>
          <cell r="L1376">
            <v>2548.3045986500001</v>
          </cell>
          <cell r="M1376">
            <v>2550.2058081300002</v>
          </cell>
          <cell r="N1376">
            <v>2533.6278000000002</v>
          </cell>
          <cell r="O1376">
            <v>2433.3390057299998</v>
          </cell>
          <cell r="P1376">
            <v>2254.5594248399998</v>
          </cell>
          <cell r="Q1376">
            <v>2085.1955283100001</v>
          </cell>
          <cell r="R1376">
            <v>1991.7370102699999</v>
          </cell>
          <cell r="U1376">
            <v>0</v>
          </cell>
          <cell r="X1376" t="str">
            <v>Buildout</v>
          </cell>
        </row>
        <row r="1377">
          <cell r="B1377">
            <v>3139</v>
          </cell>
          <cell r="C1377">
            <v>0</v>
          </cell>
          <cell r="D1377">
            <v>0</v>
          </cell>
          <cell r="E1377">
            <v>0</v>
          </cell>
          <cell r="F1377">
            <v>0</v>
          </cell>
          <cell r="G1377">
            <v>0</v>
          </cell>
          <cell r="H1377" t="str">
            <v>Calgary</v>
          </cell>
          <cell r="I1377" t="str">
            <v>City</v>
          </cell>
          <cell r="J1377">
            <v>0</v>
          </cell>
          <cell r="K1377">
            <v>0</v>
          </cell>
          <cell r="L1377">
            <v>0</v>
          </cell>
          <cell r="M1377">
            <v>0</v>
          </cell>
          <cell r="N1377">
            <v>0</v>
          </cell>
          <cell r="O1377">
            <v>0</v>
          </cell>
          <cell r="P1377">
            <v>0</v>
          </cell>
          <cell r="Q1377">
            <v>0</v>
          </cell>
          <cell r="R1377">
            <v>0</v>
          </cell>
          <cell r="U1377">
            <v>0</v>
          </cell>
          <cell r="X1377" t="str">
            <v>Buildout</v>
          </cell>
        </row>
        <row r="1378">
          <cell r="B1378">
            <v>3140</v>
          </cell>
          <cell r="C1378">
            <v>0</v>
          </cell>
          <cell r="D1378">
            <v>0</v>
          </cell>
          <cell r="E1378">
            <v>0</v>
          </cell>
          <cell r="F1378">
            <v>0</v>
          </cell>
          <cell r="G1378">
            <v>0</v>
          </cell>
          <cell r="H1378" t="str">
            <v>Calgary</v>
          </cell>
          <cell r="I1378" t="str">
            <v>City</v>
          </cell>
          <cell r="J1378">
            <v>800.00000000199998</v>
          </cell>
          <cell r="K1378">
            <v>813.92696802499995</v>
          </cell>
          <cell r="L1378">
            <v>819.17077356499999</v>
          </cell>
          <cell r="M1378">
            <v>819.78193098500003</v>
          </cell>
          <cell r="N1378">
            <v>814.45281155099997</v>
          </cell>
          <cell r="O1378">
            <v>782.21425993399998</v>
          </cell>
          <cell r="P1378">
            <v>724.74428242099998</v>
          </cell>
          <cell r="Q1378">
            <v>670.30104417699999</v>
          </cell>
          <cell r="R1378">
            <v>640.25813375600001</v>
          </cell>
          <cell r="U1378">
            <v>0</v>
          </cell>
          <cell r="X1378" t="str">
            <v>Buildout</v>
          </cell>
        </row>
        <row r="1379">
          <cell r="B1379">
            <v>3141</v>
          </cell>
          <cell r="C1379">
            <v>0</v>
          </cell>
          <cell r="D1379">
            <v>0</v>
          </cell>
          <cell r="E1379">
            <v>0</v>
          </cell>
          <cell r="F1379">
            <v>0</v>
          </cell>
          <cell r="G1379">
            <v>0</v>
          </cell>
          <cell r="H1379" t="str">
            <v>Calgary</v>
          </cell>
          <cell r="I1379" t="str">
            <v>City</v>
          </cell>
          <cell r="J1379">
            <v>736.00000000199998</v>
          </cell>
          <cell r="K1379">
            <v>763.24658415700003</v>
          </cell>
          <cell r="L1379">
            <v>768.16387637900004</v>
          </cell>
          <cell r="M1379">
            <v>768.73697909700002</v>
          </cell>
          <cell r="N1379">
            <v>763.73968512299996</v>
          </cell>
          <cell r="O1379">
            <v>733.50851533100001</v>
          </cell>
          <cell r="P1379">
            <v>679.61699233499996</v>
          </cell>
          <cell r="Q1379">
            <v>628.56374392500004</v>
          </cell>
          <cell r="R1379">
            <v>600.39150043699999</v>
          </cell>
          <cell r="U1379">
            <v>0</v>
          </cell>
          <cell r="X1379" t="str">
            <v>Buildout</v>
          </cell>
        </row>
        <row r="1380">
          <cell r="B1380">
            <v>3142</v>
          </cell>
          <cell r="C1380">
            <v>0</v>
          </cell>
          <cell r="D1380">
            <v>0</v>
          </cell>
          <cell r="E1380">
            <v>0</v>
          </cell>
          <cell r="F1380">
            <v>0</v>
          </cell>
          <cell r="G1380">
            <v>0</v>
          </cell>
          <cell r="H1380" t="str">
            <v>Calgary</v>
          </cell>
          <cell r="I1380" t="str">
            <v>City</v>
          </cell>
          <cell r="J1380">
            <v>1198</v>
          </cell>
          <cell r="K1380">
            <v>1150.4447184600001</v>
          </cell>
          <cell r="L1380">
            <v>1157.8565732699999</v>
          </cell>
          <cell r="M1380">
            <v>1158.7204134000001</v>
          </cell>
          <cell r="N1380">
            <v>1151.1879716799999</v>
          </cell>
          <cell r="O1380">
            <v>1105.6204050199999</v>
          </cell>
          <cell r="P1380">
            <v>1024.38949073</v>
          </cell>
          <cell r="Q1380">
            <v>947.43671932799998</v>
          </cell>
          <cell r="R1380">
            <v>904.972580666</v>
          </cell>
          <cell r="U1380">
            <v>0</v>
          </cell>
          <cell r="X1380" t="str">
            <v>Buildout</v>
          </cell>
        </row>
        <row r="1381">
          <cell r="B1381">
            <v>3208</v>
          </cell>
          <cell r="C1381" t="str">
            <v>Outside_levy_boundary</v>
          </cell>
          <cell r="D1381">
            <v>0</v>
          </cell>
          <cell r="E1381">
            <v>0</v>
          </cell>
          <cell r="F1381">
            <v>0</v>
          </cell>
          <cell r="G1381">
            <v>0</v>
          </cell>
          <cell r="H1381" t="str">
            <v>Calgary</v>
          </cell>
          <cell r="I1381" t="str">
            <v>City</v>
          </cell>
          <cell r="J1381">
            <v>747.99999999800002</v>
          </cell>
          <cell r="K1381">
            <v>795.03948959700006</v>
          </cell>
          <cell r="L1381">
            <v>851.94429734100004</v>
          </cell>
          <cell r="M1381">
            <v>904.20994469899995</v>
          </cell>
          <cell r="N1381">
            <v>916.20769958400001</v>
          </cell>
          <cell r="O1381">
            <v>887.52220248799995</v>
          </cell>
          <cell r="P1381">
            <v>833.829937116</v>
          </cell>
          <cell r="Q1381">
            <v>770.63177987500001</v>
          </cell>
          <cell r="R1381">
            <v>729.02687917799994</v>
          </cell>
          <cell r="U1381">
            <v>0</v>
          </cell>
          <cell r="X1381" t="str">
            <v>Buildout</v>
          </cell>
        </row>
        <row r="1382">
          <cell r="B1382">
            <v>4203</v>
          </cell>
          <cell r="C1382">
            <v>0</v>
          </cell>
          <cell r="D1382">
            <v>0</v>
          </cell>
          <cell r="E1382">
            <v>0</v>
          </cell>
          <cell r="F1382">
            <v>0</v>
          </cell>
          <cell r="G1382">
            <v>0</v>
          </cell>
          <cell r="H1382" t="str">
            <v>Calgary</v>
          </cell>
          <cell r="I1382" t="str">
            <v>City</v>
          </cell>
          <cell r="J1382">
            <v>0</v>
          </cell>
          <cell r="K1382">
            <v>0</v>
          </cell>
          <cell r="L1382">
            <v>0</v>
          </cell>
          <cell r="M1382">
            <v>0</v>
          </cell>
          <cell r="N1382">
            <v>0</v>
          </cell>
          <cell r="O1382">
            <v>0</v>
          </cell>
          <cell r="P1382">
            <v>0</v>
          </cell>
          <cell r="Q1382">
            <v>0</v>
          </cell>
          <cell r="R1382">
            <v>0</v>
          </cell>
          <cell r="U1382">
            <v>0</v>
          </cell>
          <cell r="X1382" t="str">
            <v>Buildout</v>
          </cell>
        </row>
        <row r="1383">
          <cell r="B1383">
            <v>4204</v>
          </cell>
          <cell r="C1383">
            <v>0</v>
          </cell>
          <cell r="D1383">
            <v>0</v>
          </cell>
          <cell r="E1383">
            <v>0</v>
          </cell>
          <cell r="F1383">
            <v>0</v>
          </cell>
          <cell r="G1383">
            <v>0</v>
          </cell>
          <cell r="H1383" t="str">
            <v>Calgary</v>
          </cell>
          <cell r="I1383" t="str">
            <v>City</v>
          </cell>
          <cell r="J1383">
            <v>0</v>
          </cell>
          <cell r="K1383">
            <v>0</v>
          </cell>
          <cell r="L1383">
            <v>0</v>
          </cell>
          <cell r="M1383">
            <v>0</v>
          </cell>
          <cell r="N1383">
            <v>0</v>
          </cell>
          <cell r="O1383">
            <v>0</v>
          </cell>
          <cell r="P1383">
            <v>0</v>
          </cell>
          <cell r="Q1383">
            <v>0</v>
          </cell>
          <cell r="R1383">
            <v>0</v>
          </cell>
          <cell r="U1383">
            <v>0</v>
          </cell>
          <cell r="X1383" t="str">
            <v>Buildout</v>
          </cell>
        </row>
        <row r="1384">
          <cell r="B1384">
            <v>4205</v>
          </cell>
          <cell r="C1384">
            <v>0</v>
          </cell>
          <cell r="D1384">
            <v>0</v>
          </cell>
          <cell r="E1384">
            <v>0</v>
          </cell>
          <cell r="F1384">
            <v>0</v>
          </cell>
          <cell r="G1384">
            <v>0</v>
          </cell>
          <cell r="H1384" t="str">
            <v>Calgary</v>
          </cell>
          <cell r="I1384" t="str">
            <v>City</v>
          </cell>
          <cell r="J1384">
            <v>0</v>
          </cell>
          <cell r="K1384">
            <v>0</v>
          </cell>
          <cell r="L1384">
            <v>0</v>
          </cell>
          <cell r="M1384">
            <v>0</v>
          </cell>
          <cell r="N1384">
            <v>0</v>
          </cell>
          <cell r="O1384">
            <v>0</v>
          </cell>
          <cell r="P1384">
            <v>0</v>
          </cell>
          <cell r="Q1384">
            <v>0</v>
          </cell>
          <cell r="R1384">
            <v>0</v>
          </cell>
          <cell r="U1384">
            <v>0</v>
          </cell>
          <cell r="X1384" t="str">
            <v>Buildout</v>
          </cell>
        </row>
        <row r="1385">
          <cell r="B1385">
            <v>4206</v>
          </cell>
          <cell r="C1385">
            <v>0</v>
          </cell>
          <cell r="D1385">
            <v>0</v>
          </cell>
          <cell r="E1385">
            <v>0</v>
          </cell>
          <cell r="F1385">
            <v>0</v>
          </cell>
          <cell r="G1385">
            <v>0</v>
          </cell>
          <cell r="H1385" t="str">
            <v>Calgary</v>
          </cell>
          <cell r="I1385" t="str">
            <v>City</v>
          </cell>
          <cell r="J1385">
            <v>0</v>
          </cell>
          <cell r="K1385">
            <v>0</v>
          </cell>
          <cell r="L1385">
            <v>0</v>
          </cell>
          <cell r="M1385">
            <v>0</v>
          </cell>
          <cell r="N1385">
            <v>0</v>
          </cell>
          <cell r="O1385">
            <v>0</v>
          </cell>
          <cell r="P1385">
            <v>0</v>
          </cell>
          <cell r="Q1385">
            <v>0</v>
          </cell>
          <cell r="R1385">
            <v>0</v>
          </cell>
          <cell r="U1385">
            <v>0</v>
          </cell>
          <cell r="X1385" t="str">
            <v>Buildout</v>
          </cell>
        </row>
        <row r="1386">
          <cell r="B1386">
            <v>4207</v>
          </cell>
          <cell r="C1386">
            <v>0</v>
          </cell>
          <cell r="D1386">
            <v>0</v>
          </cell>
          <cell r="E1386">
            <v>0</v>
          </cell>
          <cell r="F1386">
            <v>0</v>
          </cell>
          <cell r="G1386">
            <v>0</v>
          </cell>
          <cell r="H1386" t="str">
            <v>Calgary</v>
          </cell>
          <cell r="I1386" t="str">
            <v>City</v>
          </cell>
          <cell r="J1386">
            <v>0</v>
          </cell>
          <cell r="K1386">
            <v>0</v>
          </cell>
          <cell r="L1386">
            <v>0</v>
          </cell>
          <cell r="M1386">
            <v>0</v>
          </cell>
          <cell r="N1386">
            <v>0</v>
          </cell>
          <cell r="O1386">
            <v>0</v>
          </cell>
          <cell r="P1386">
            <v>0</v>
          </cell>
          <cell r="Q1386">
            <v>0</v>
          </cell>
          <cell r="R1386">
            <v>0</v>
          </cell>
          <cell r="U1386">
            <v>0</v>
          </cell>
          <cell r="X1386" t="str">
            <v>Buildout</v>
          </cell>
        </row>
        <row r="1387">
          <cell r="B1387">
            <v>4208</v>
          </cell>
          <cell r="C1387">
            <v>0</v>
          </cell>
          <cell r="D1387">
            <v>0</v>
          </cell>
          <cell r="E1387">
            <v>0</v>
          </cell>
          <cell r="F1387">
            <v>0</v>
          </cell>
          <cell r="G1387">
            <v>0</v>
          </cell>
          <cell r="H1387" t="str">
            <v>Calgary</v>
          </cell>
          <cell r="I1387" t="str">
            <v>City</v>
          </cell>
          <cell r="J1387">
            <v>0</v>
          </cell>
          <cell r="K1387">
            <v>0</v>
          </cell>
          <cell r="L1387">
            <v>0</v>
          </cell>
          <cell r="M1387">
            <v>0</v>
          </cell>
          <cell r="N1387">
            <v>0</v>
          </cell>
          <cell r="O1387">
            <v>0</v>
          </cell>
          <cell r="P1387">
            <v>0</v>
          </cell>
          <cell r="Q1387">
            <v>0</v>
          </cell>
          <cell r="R1387">
            <v>0</v>
          </cell>
          <cell r="U1387">
            <v>0</v>
          </cell>
          <cell r="X1387" t="str">
            <v>Buildout</v>
          </cell>
        </row>
        <row r="1388">
          <cell r="B1388">
            <v>4209</v>
          </cell>
          <cell r="C1388">
            <v>0</v>
          </cell>
          <cell r="D1388">
            <v>0</v>
          </cell>
          <cell r="E1388">
            <v>0</v>
          </cell>
          <cell r="F1388">
            <v>0</v>
          </cell>
          <cell r="G1388">
            <v>0</v>
          </cell>
          <cell r="H1388" t="str">
            <v>Calgary</v>
          </cell>
          <cell r="I1388" t="str">
            <v>City</v>
          </cell>
          <cell r="J1388">
            <v>0</v>
          </cell>
          <cell r="K1388">
            <v>0</v>
          </cell>
          <cell r="L1388">
            <v>0</v>
          </cell>
          <cell r="M1388">
            <v>0</v>
          </cell>
          <cell r="N1388">
            <v>0</v>
          </cell>
          <cell r="O1388">
            <v>0</v>
          </cell>
          <cell r="P1388">
            <v>0</v>
          </cell>
          <cell r="Q1388">
            <v>0</v>
          </cell>
          <cell r="R1388">
            <v>0</v>
          </cell>
          <cell r="U1388">
            <v>0</v>
          </cell>
          <cell r="X1388" t="str">
            <v>Buildout</v>
          </cell>
        </row>
        <row r="1389">
          <cell r="B1389">
            <v>4210</v>
          </cell>
          <cell r="C1389">
            <v>0</v>
          </cell>
          <cell r="D1389">
            <v>0</v>
          </cell>
          <cell r="E1389">
            <v>0</v>
          </cell>
          <cell r="F1389">
            <v>0</v>
          </cell>
          <cell r="G1389">
            <v>0</v>
          </cell>
          <cell r="H1389" t="str">
            <v>Calgary</v>
          </cell>
          <cell r="I1389" t="str">
            <v>City</v>
          </cell>
          <cell r="J1389">
            <v>0</v>
          </cell>
          <cell r="K1389">
            <v>0</v>
          </cell>
          <cell r="L1389">
            <v>0</v>
          </cell>
          <cell r="M1389">
            <v>0</v>
          </cell>
          <cell r="N1389">
            <v>0</v>
          </cell>
          <cell r="O1389">
            <v>0</v>
          </cell>
          <cell r="P1389">
            <v>0</v>
          </cell>
          <cell r="Q1389">
            <v>0</v>
          </cell>
          <cell r="R1389">
            <v>0</v>
          </cell>
          <cell r="U1389">
            <v>0</v>
          </cell>
          <cell r="X1389" t="str">
            <v>Buildout</v>
          </cell>
        </row>
        <row r="1390">
          <cell r="B1390">
            <v>4211</v>
          </cell>
          <cell r="C1390">
            <v>0</v>
          </cell>
          <cell r="D1390">
            <v>0</v>
          </cell>
          <cell r="E1390">
            <v>0</v>
          </cell>
          <cell r="F1390">
            <v>0</v>
          </cell>
          <cell r="G1390">
            <v>0</v>
          </cell>
          <cell r="H1390" t="str">
            <v>Calgary</v>
          </cell>
          <cell r="I1390" t="str">
            <v>City</v>
          </cell>
          <cell r="J1390">
            <v>0</v>
          </cell>
          <cell r="K1390">
            <v>0</v>
          </cell>
          <cell r="L1390">
            <v>0</v>
          </cell>
          <cell r="M1390">
            <v>0</v>
          </cell>
          <cell r="N1390">
            <v>0</v>
          </cell>
          <cell r="O1390">
            <v>0</v>
          </cell>
          <cell r="P1390">
            <v>0</v>
          </cell>
          <cell r="Q1390">
            <v>0</v>
          </cell>
          <cell r="R1390">
            <v>0</v>
          </cell>
          <cell r="U1390">
            <v>0</v>
          </cell>
          <cell r="X1390" t="str">
            <v>Buildout</v>
          </cell>
        </row>
        <row r="1391">
          <cell r="B1391">
            <v>4212</v>
          </cell>
          <cell r="C1391">
            <v>0</v>
          </cell>
          <cell r="D1391">
            <v>0</v>
          </cell>
          <cell r="E1391">
            <v>0</v>
          </cell>
          <cell r="F1391">
            <v>0</v>
          </cell>
          <cell r="G1391">
            <v>0</v>
          </cell>
          <cell r="H1391" t="str">
            <v>Calgary</v>
          </cell>
          <cell r="I1391" t="str">
            <v>City</v>
          </cell>
          <cell r="J1391">
            <v>0</v>
          </cell>
          <cell r="K1391">
            <v>0</v>
          </cell>
          <cell r="L1391">
            <v>0</v>
          </cell>
          <cell r="M1391">
            <v>0</v>
          </cell>
          <cell r="N1391">
            <v>0</v>
          </cell>
          <cell r="O1391">
            <v>0</v>
          </cell>
          <cell r="P1391">
            <v>0</v>
          </cell>
          <cell r="Q1391">
            <v>0</v>
          </cell>
          <cell r="R1391">
            <v>0</v>
          </cell>
          <cell r="U1391">
            <v>0</v>
          </cell>
          <cell r="X1391" t="str">
            <v>Buildout</v>
          </cell>
        </row>
        <row r="1392">
          <cell r="B1392">
            <v>4213</v>
          </cell>
          <cell r="C1392">
            <v>0</v>
          </cell>
          <cell r="D1392">
            <v>0</v>
          </cell>
          <cell r="E1392">
            <v>0</v>
          </cell>
          <cell r="F1392">
            <v>0</v>
          </cell>
          <cell r="G1392">
            <v>0</v>
          </cell>
          <cell r="H1392" t="str">
            <v>Calgary</v>
          </cell>
          <cell r="I1392" t="str">
            <v>City</v>
          </cell>
          <cell r="J1392">
            <v>0</v>
          </cell>
          <cell r="K1392">
            <v>0</v>
          </cell>
          <cell r="L1392">
            <v>0</v>
          </cell>
          <cell r="M1392">
            <v>0</v>
          </cell>
          <cell r="N1392">
            <v>0</v>
          </cell>
          <cell r="O1392">
            <v>0</v>
          </cell>
          <cell r="P1392">
            <v>0</v>
          </cell>
          <cell r="Q1392">
            <v>0</v>
          </cell>
          <cell r="R1392">
            <v>0</v>
          </cell>
          <cell r="U1392">
            <v>0</v>
          </cell>
          <cell r="X1392" t="str">
            <v>Buildout</v>
          </cell>
        </row>
        <row r="1393">
          <cell r="B1393">
            <v>4214</v>
          </cell>
          <cell r="C1393">
            <v>0</v>
          </cell>
          <cell r="D1393">
            <v>0</v>
          </cell>
          <cell r="E1393">
            <v>0</v>
          </cell>
          <cell r="F1393">
            <v>0</v>
          </cell>
          <cell r="G1393">
            <v>0</v>
          </cell>
          <cell r="H1393" t="str">
            <v>Calgary</v>
          </cell>
          <cell r="I1393" t="str">
            <v>City</v>
          </cell>
          <cell r="J1393">
            <v>0</v>
          </cell>
          <cell r="K1393">
            <v>0</v>
          </cell>
          <cell r="L1393">
            <v>0</v>
          </cell>
          <cell r="M1393">
            <v>0</v>
          </cell>
          <cell r="N1393">
            <v>0</v>
          </cell>
          <cell r="O1393">
            <v>0</v>
          </cell>
          <cell r="P1393">
            <v>0</v>
          </cell>
          <cell r="Q1393">
            <v>0</v>
          </cell>
          <cell r="R1393">
            <v>0</v>
          </cell>
          <cell r="U1393">
            <v>0</v>
          </cell>
          <cell r="X1393" t="str">
            <v>Buildout</v>
          </cell>
        </row>
        <row r="1394">
          <cell r="B1394">
            <v>4215</v>
          </cell>
          <cell r="C1394">
            <v>0</v>
          </cell>
          <cell r="D1394">
            <v>0</v>
          </cell>
          <cell r="E1394">
            <v>0</v>
          </cell>
          <cell r="F1394">
            <v>0</v>
          </cell>
          <cell r="G1394">
            <v>0</v>
          </cell>
          <cell r="H1394" t="str">
            <v>Calgary</v>
          </cell>
          <cell r="I1394" t="str">
            <v>City</v>
          </cell>
          <cell r="J1394">
            <v>0</v>
          </cell>
          <cell r="K1394">
            <v>0</v>
          </cell>
          <cell r="L1394">
            <v>0</v>
          </cell>
          <cell r="M1394">
            <v>0</v>
          </cell>
          <cell r="N1394">
            <v>0</v>
          </cell>
          <cell r="O1394">
            <v>0</v>
          </cell>
          <cell r="P1394">
            <v>0</v>
          </cell>
          <cell r="Q1394">
            <v>0</v>
          </cell>
          <cell r="R1394">
            <v>0</v>
          </cell>
          <cell r="U1394">
            <v>0</v>
          </cell>
          <cell r="X1394" t="str">
            <v>Buildout</v>
          </cell>
        </row>
        <row r="1395">
          <cell r="B1395">
            <v>4216</v>
          </cell>
          <cell r="C1395">
            <v>0</v>
          </cell>
          <cell r="D1395">
            <v>0</v>
          </cell>
          <cell r="E1395">
            <v>0</v>
          </cell>
          <cell r="F1395">
            <v>0</v>
          </cell>
          <cell r="G1395">
            <v>0</v>
          </cell>
          <cell r="H1395" t="str">
            <v>Calgary</v>
          </cell>
          <cell r="I1395" t="str">
            <v>City</v>
          </cell>
          <cell r="J1395">
            <v>0</v>
          </cell>
          <cell r="K1395">
            <v>0</v>
          </cell>
          <cell r="L1395">
            <v>0</v>
          </cell>
          <cell r="M1395">
            <v>0</v>
          </cell>
          <cell r="N1395">
            <v>0</v>
          </cell>
          <cell r="O1395">
            <v>0</v>
          </cell>
          <cell r="P1395">
            <v>0</v>
          </cell>
          <cell r="Q1395">
            <v>0</v>
          </cell>
          <cell r="R1395">
            <v>0</v>
          </cell>
          <cell r="U1395">
            <v>0</v>
          </cell>
          <cell r="X1395" t="str">
            <v>Buildout</v>
          </cell>
        </row>
        <row r="1396">
          <cell r="B1396">
            <v>4217</v>
          </cell>
          <cell r="C1396">
            <v>0</v>
          </cell>
          <cell r="D1396">
            <v>0</v>
          </cell>
          <cell r="E1396">
            <v>0</v>
          </cell>
          <cell r="F1396">
            <v>0</v>
          </cell>
          <cell r="G1396">
            <v>0</v>
          </cell>
          <cell r="H1396" t="str">
            <v>Calgary</v>
          </cell>
          <cell r="I1396" t="str">
            <v>City</v>
          </cell>
          <cell r="J1396">
            <v>0</v>
          </cell>
          <cell r="K1396">
            <v>0</v>
          </cell>
          <cell r="L1396">
            <v>0</v>
          </cell>
          <cell r="M1396">
            <v>0</v>
          </cell>
          <cell r="N1396">
            <v>0</v>
          </cell>
          <cell r="O1396">
            <v>0</v>
          </cell>
          <cell r="P1396">
            <v>0</v>
          </cell>
          <cell r="Q1396">
            <v>0</v>
          </cell>
          <cell r="R1396">
            <v>0</v>
          </cell>
          <cell r="U1396">
            <v>0</v>
          </cell>
          <cell r="X1396" t="str">
            <v>Buildout</v>
          </cell>
        </row>
        <row r="1397">
          <cell r="B1397">
            <v>4218</v>
          </cell>
          <cell r="C1397">
            <v>0</v>
          </cell>
          <cell r="D1397">
            <v>0</v>
          </cell>
          <cell r="E1397">
            <v>0</v>
          </cell>
          <cell r="F1397">
            <v>0</v>
          </cell>
          <cell r="G1397">
            <v>0</v>
          </cell>
          <cell r="H1397" t="str">
            <v>Calgary</v>
          </cell>
          <cell r="I1397" t="str">
            <v>City</v>
          </cell>
          <cell r="J1397">
            <v>0</v>
          </cell>
          <cell r="K1397">
            <v>0</v>
          </cell>
          <cell r="L1397">
            <v>0</v>
          </cell>
          <cell r="M1397">
            <v>0</v>
          </cell>
          <cell r="N1397">
            <v>0</v>
          </cell>
          <cell r="O1397">
            <v>0</v>
          </cell>
          <cell r="P1397">
            <v>0</v>
          </cell>
          <cell r="Q1397">
            <v>0</v>
          </cell>
          <cell r="R1397">
            <v>0</v>
          </cell>
          <cell r="U1397">
            <v>0</v>
          </cell>
          <cell r="X1397" t="str">
            <v>Buildout</v>
          </cell>
        </row>
        <row r="1398">
          <cell r="B1398">
            <v>4219</v>
          </cell>
          <cell r="C1398">
            <v>0</v>
          </cell>
          <cell r="D1398">
            <v>0</v>
          </cell>
          <cell r="E1398">
            <v>0</v>
          </cell>
          <cell r="F1398">
            <v>0</v>
          </cell>
          <cell r="G1398">
            <v>0</v>
          </cell>
          <cell r="H1398" t="str">
            <v>Calgary</v>
          </cell>
          <cell r="I1398" t="str">
            <v>City</v>
          </cell>
          <cell r="J1398">
            <v>0</v>
          </cell>
          <cell r="K1398">
            <v>0</v>
          </cell>
          <cell r="L1398">
            <v>0</v>
          </cell>
          <cell r="M1398">
            <v>0</v>
          </cell>
          <cell r="N1398">
            <v>0</v>
          </cell>
          <cell r="O1398">
            <v>0</v>
          </cell>
          <cell r="P1398">
            <v>0</v>
          </cell>
          <cell r="Q1398">
            <v>0</v>
          </cell>
          <cell r="R1398">
            <v>0</v>
          </cell>
          <cell r="U1398">
            <v>0</v>
          </cell>
          <cell r="X1398" t="str">
            <v>Buildout</v>
          </cell>
        </row>
        <row r="1399">
          <cell r="B1399">
            <v>4220</v>
          </cell>
          <cell r="C1399">
            <v>0</v>
          </cell>
          <cell r="D1399">
            <v>0</v>
          </cell>
          <cell r="E1399">
            <v>0</v>
          </cell>
          <cell r="F1399">
            <v>0</v>
          </cell>
          <cell r="G1399">
            <v>0</v>
          </cell>
          <cell r="H1399" t="str">
            <v>Calgary</v>
          </cell>
          <cell r="I1399" t="str">
            <v>City</v>
          </cell>
          <cell r="J1399">
            <v>0</v>
          </cell>
          <cell r="K1399">
            <v>0</v>
          </cell>
          <cell r="L1399">
            <v>0</v>
          </cell>
          <cell r="M1399">
            <v>0</v>
          </cell>
          <cell r="N1399">
            <v>0</v>
          </cell>
          <cell r="O1399">
            <v>0</v>
          </cell>
          <cell r="P1399">
            <v>0</v>
          </cell>
          <cell r="Q1399">
            <v>0</v>
          </cell>
          <cell r="R1399">
            <v>0</v>
          </cell>
          <cell r="U1399">
            <v>0</v>
          </cell>
          <cell r="X1399" t="str">
            <v>Buildout</v>
          </cell>
        </row>
        <row r="1400">
          <cell r="B1400">
            <v>4221</v>
          </cell>
          <cell r="C1400">
            <v>0</v>
          </cell>
          <cell r="D1400">
            <v>0</v>
          </cell>
          <cell r="E1400">
            <v>0</v>
          </cell>
          <cell r="F1400">
            <v>0</v>
          </cell>
          <cell r="G1400">
            <v>0</v>
          </cell>
          <cell r="H1400" t="str">
            <v>Calgary</v>
          </cell>
          <cell r="I1400" t="str">
            <v>City</v>
          </cell>
          <cell r="J1400">
            <v>0</v>
          </cell>
          <cell r="K1400">
            <v>0</v>
          </cell>
          <cell r="L1400">
            <v>0</v>
          </cell>
          <cell r="M1400">
            <v>0</v>
          </cell>
          <cell r="N1400">
            <v>0</v>
          </cell>
          <cell r="O1400">
            <v>0</v>
          </cell>
          <cell r="P1400">
            <v>0</v>
          </cell>
          <cell r="Q1400">
            <v>0</v>
          </cell>
          <cell r="R1400">
            <v>0</v>
          </cell>
          <cell r="U1400">
            <v>0</v>
          </cell>
          <cell r="X1400" t="str">
            <v>Buildout</v>
          </cell>
        </row>
        <row r="1401">
          <cell r="B1401">
            <v>4225</v>
          </cell>
          <cell r="C1401" t="str">
            <v>Outside_levy_boundary</v>
          </cell>
          <cell r="D1401">
            <v>0</v>
          </cell>
          <cell r="E1401">
            <v>0</v>
          </cell>
          <cell r="F1401">
            <v>0</v>
          </cell>
          <cell r="G1401">
            <v>0</v>
          </cell>
          <cell r="H1401" t="str">
            <v>Calgary</v>
          </cell>
          <cell r="I1401" t="str">
            <v>City</v>
          </cell>
          <cell r="J1401">
            <v>0</v>
          </cell>
          <cell r="K1401">
            <v>0</v>
          </cell>
          <cell r="L1401">
            <v>0</v>
          </cell>
          <cell r="M1401">
            <v>0</v>
          </cell>
          <cell r="N1401">
            <v>0</v>
          </cell>
          <cell r="O1401">
            <v>0</v>
          </cell>
          <cell r="P1401">
            <v>0</v>
          </cell>
          <cell r="Q1401">
            <v>0</v>
          </cell>
          <cell r="R1401">
            <v>0</v>
          </cell>
          <cell r="U1401">
            <v>0</v>
          </cell>
          <cell r="X1401" t="str">
            <v>Buildout</v>
          </cell>
        </row>
        <row r="1402">
          <cell r="B1402">
            <v>4226</v>
          </cell>
          <cell r="C1402" t="str">
            <v>Outside_levy_boundary</v>
          </cell>
          <cell r="D1402">
            <v>0</v>
          </cell>
          <cell r="E1402">
            <v>0</v>
          </cell>
          <cell r="F1402">
            <v>0</v>
          </cell>
          <cell r="G1402">
            <v>0</v>
          </cell>
          <cell r="H1402" t="str">
            <v>Calgary</v>
          </cell>
          <cell r="I1402" t="str">
            <v>City</v>
          </cell>
          <cell r="J1402">
            <v>0</v>
          </cell>
          <cell r="K1402">
            <v>0</v>
          </cell>
          <cell r="L1402">
            <v>0</v>
          </cell>
          <cell r="M1402">
            <v>0</v>
          </cell>
          <cell r="N1402">
            <v>0</v>
          </cell>
          <cell r="O1402">
            <v>0</v>
          </cell>
          <cell r="P1402">
            <v>0</v>
          </cell>
          <cell r="Q1402">
            <v>0</v>
          </cell>
          <cell r="R1402">
            <v>0</v>
          </cell>
          <cell r="U1402">
            <v>0</v>
          </cell>
          <cell r="X1402" t="str">
            <v>Buildout</v>
          </cell>
        </row>
      </sheetData>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F3975-BA0E-49BC-8D62-04BBDD4EDBCA}">
  <sheetPr codeName="Sheet1"/>
  <dimension ref="A1:C16"/>
  <sheetViews>
    <sheetView showGridLines="0" tabSelected="1" workbookViewId="0">
      <selection activeCell="A4" sqref="A4"/>
    </sheetView>
  </sheetViews>
  <sheetFormatPr defaultColWidth="8.7265625" defaultRowHeight="14.5" x14ac:dyDescent="0.35"/>
  <cols>
    <col min="1" max="1" width="19.81640625" customWidth="1"/>
    <col min="2" max="2" width="22.453125" customWidth="1"/>
    <col min="3" max="3" width="66.1796875" customWidth="1"/>
  </cols>
  <sheetData>
    <row r="1" spans="1:3" s="283" customFormat="1" ht="28.5" customHeight="1" x14ac:dyDescent="0.45">
      <c r="A1" s="281" t="s">
        <v>0</v>
      </c>
      <c r="B1" s="282"/>
      <c r="C1" s="282"/>
    </row>
    <row r="2" spans="1:3" ht="60.65" customHeight="1" x14ac:dyDescent="0.35">
      <c r="A2" s="363" t="s">
        <v>1</v>
      </c>
      <c r="B2" s="364"/>
      <c r="C2" s="364"/>
    </row>
    <row r="3" spans="1:3" x14ac:dyDescent="0.35">
      <c r="A3" s="364"/>
      <c r="B3" s="364"/>
      <c r="C3" s="364"/>
    </row>
    <row r="4" spans="1:3" x14ac:dyDescent="0.35">
      <c r="A4" s="4" t="s">
        <v>2</v>
      </c>
      <c r="B4" s="5" t="s">
        <v>3</v>
      </c>
      <c r="C4" s="6"/>
    </row>
    <row r="5" spans="1:3" x14ac:dyDescent="0.35">
      <c r="A5" s="6"/>
      <c r="B5" s="6"/>
      <c r="C5" s="6"/>
    </row>
    <row r="6" spans="1:3" ht="21" customHeight="1" x14ac:dyDescent="0.35">
      <c r="A6" s="7" t="s">
        <v>4</v>
      </c>
      <c r="B6" s="3"/>
      <c r="C6" s="3"/>
    </row>
    <row r="7" spans="1:3" x14ac:dyDescent="0.35">
      <c r="A7" s="270" t="s">
        <v>5</v>
      </c>
      <c r="B7" s="270" t="s">
        <v>6</v>
      </c>
      <c r="C7" s="270" t="s">
        <v>7</v>
      </c>
    </row>
    <row r="8" spans="1:3" ht="45.75" customHeight="1" x14ac:dyDescent="0.35">
      <c r="A8" s="1" t="s">
        <v>8</v>
      </c>
      <c r="B8" s="1" t="s">
        <v>9</v>
      </c>
      <c r="C8" s="2" t="s">
        <v>10</v>
      </c>
    </row>
    <row r="9" spans="1:3" ht="45.75" customHeight="1" x14ac:dyDescent="0.35">
      <c r="A9" s="1" t="s">
        <v>11</v>
      </c>
      <c r="B9" s="1" t="s">
        <v>12</v>
      </c>
      <c r="C9" s="269" t="s">
        <v>13</v>
      </c>
    </row>
    <row r="10" spans="1:3" ht="45.75" customHeight="1" x14ac:dyDescent="0.35">
      <c r="A10" s="1" t="s">
        <v>14</v>
      </c>
      <c r="B10" s="1" t="s">
        <v>15</v>
      </c>
      <c r="C10" s="2" t="s">
        <v>16</v>
      </c>
    </row>
    <row r="11" spans="1:3" ht="45.75" customHeight="1" x14ac:dyDescent="0.35">
      <c r="A11" s="1" t="s">
        <v>17</v>
      </c>
      <c r="B11" s="1" t="s">
        <v>18</v>
      </c>
      <c r="C11" s="269" t="s">
        <v>19</v>
      </c>
    </row>
    <row r="12" spans="1:3" ht="45.75" customHeight="1" x14ac:dyDescent="0.35">
      <c r="A12" s="1" t="s">
        <v>20</v>
      </c>
      <c r="B12" s="2" t="s">
        <v>21</v>
      </c>
      <c r="C12" s="2" t="s">
        <v>22</v>
      </c>
    </row>
    <row r="13" spans="1:3" ht="45.75" customHeight="1" x14ac:dyDescent="0.35">
      <c r="A13" s="1" t="s">
        <v>23</v>
      </c>
      <c r="B13" s="1" t="s">
        <v>24</v>
      </c>
      <c r="C13" s="2" t="s">
        <v>25</v>
      </c>
    </row>
    <row r="14" spans="1:3" ht="45.75" customHeight="1" x14ac:dyDescent="0.35">
      <c r="A14" s="1" t="s">
        <v>26</v>
      </c>
      <c r="B14" s="1" t="s">
        <v>27</v>
      </c>
      <c r="C14" s="2" t="s">
        <v>28</v>
      </c>
    </row>
    <row r="15" spans="1:3" ht="45.75" customHeight="1" x14ac:dyDescent="0.35">
      <c r="A15" s="1" t="s">
        <v>29</v>
      </c>
      <c r="B15" s="1" t="s">
        <v>30</v>
      </c>
      <c r="C15" s="2" t="s">
        <v>31</v>
      </c>
    </row>
    <row r="16" spans="1:3" ht="45.75" customHeight="1" x14ac:dyDescent="0.35">
      <c r="A16" s="1" t="s">
        <v>32</v>
      </c>
      <c r="B16" s="1" t="s">
        <v>33</v>
      </c>
      <c r="C16" s="2" t="s">
        <v>34</v>
      </c>
    </row>
  </sheetData>
  <mergeCells count="1">
    <mergeCell ref="A2:C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F6C91-D1E2-4740-B896-A674EE4EAAA6}">
  <sheetPr codeName="Sheet4">
    <pageSetUpPr fitToPage="1"/>
  </sheetPr>
  <dimension ref="A1:B15"/>
  <sheetViews>
    <sheetView workbookViewId="0">
      <selection sqref="A1:XFD1048576"/>
    </sheetView>
  </sheetViews>
  <sheetFormatPr defaultColWidth="9.1796875" defaultRowHeight="14" x14ac:dyDescent="0.3"/>
  <cols>
    <col min="1" max="1" width="25.54296875" style="8" customWidth="1"/>
    <col min="2" max="2" width="135" style="8" customWidth="1"/>
    <col min="3" max="16384" width="9.1796875" style="8"/>
  </cols>
  <sheetData>
    <row r="1" spans="1:2" s="284" customFormat="1" ht="15.5" x14ac:dyDescent="0.35">
      <c r="A1" s="337" t="s">
        <v>35</v>
      </c>
    </row>
    <row r="2" spans="1:2" x14ac:dyDescent="0.3">
      <c r="A2" s="365" t="s">
        <v>36</v>
      </c>
      <c r="B2" s="366" t="s">
        <v>37</v>
      </c>
    </row>
    <row r="3" spans="1:2" ht="72.650000000000006" customHeight="1" x14ac:dyDescent="0.3">
      <c r="A3" s="367" t="s">
        <v>38</v>
      </c>
      <c r="B3" s="368"/>
    </row>
    <row r="4" spans="1:2" x14ac:dyDescent="0.3">
      <c r="A4" s="9"/>
      <c r="B4" s="10"/>
    </row>
    <row r="5" spans="1:2" x14ac:dyDescent="0.3">
      <c r="A5" s="11"/>
      <c r="B5" s="11"/>
    </row>
    <row r="6" spans="1:2" x14ac:dyDescent="0.3">
      <c r="A6" s="365" t="s">
        <v>9</v>
      </c>
      <c r="B6" s="366"/>
    </row>
    <row r="7" spans="1:2" ht="30" customHeight="1" x14ac:dyDescent="0.3">
      <c r="A7" s="12" t="s">
        <v>39</v>
      </c>
      <c r="B7" s="13" t="s">
        <v>40</v>
      </c>
    </row>
    <row r="8" spans="1:2" ht="28" x14ac:dyDescent="0.3">
      <c r="A8" s="14" t="s">
        <v>41</v>
      </c>
      <c r="B8" s="13" t="s">
        <v>42</v>
      </c>
    </row>
    <row r="9" spans="1:2" x14ac:dyDescent="0.3">
      <c r="A9" s="14" t="s">
        <v>43</v>
      </c>
      <c r="B9" s="13" t="s">
        <v>44</v>
      </c>
    </row>
    <row r="10" spans="1:2" ht="28" x14ac:dyDescent="0.3">
      <c r="A10" s="14" t="s">
        <v>45</v>
      </c>
      <c r="B10" s="13" t="s">
        <v>46</v>
      </c>
    </row>
    <row r="11" spans="1:2" ht="56" x14ac:dyDescent="0.3">
      <c r="A11" s="14" t="s">
        <v>47</v>
      </c>
      <c r="B11" s="13" t="s">
        <v>48</v>
      </c>
    </row>
    <row r="12" spans="1:2" x14ac:dyDescent="0.3">
      <c r="A12" s="15" t="s">
        <v>49</v>
      </c>
      <c r="B12" s="13" t="s">
        <v>50</v>
      </c>
    </row>
    <row r="13" spans="1:2" ht="28" x14ac:dyDescent="0.3">
      <c r="A13" s="14" t="s">
        <v>51</v>
      </c>
      <c r="B13" s="13" t="s">
        <v>52</v>
      </c>
    </row>
    <row r="14" spans="1:2" ht="42" x14ac:dyDescent="0.3">
      <c r="A14" s="14" t="s">
        <v>53</v>
      </c>
      <c r="B14" s="13" t="s">
        <v>54</v>
      </c>
    </row>
    <row r="15" spans="1:2" ht="21" customHeight="1" x14ac:dyDescent="0.3">
      <c r="A15" s="16" t="s">
        <v>55</v>
      </c>
      <c r="B15" s="17" t="s">
        <v>56</v>
      </c>
    </row>
  </sheetData>
  <mergeCells count="3">
    <mergeCell ref="A2:B2"/>
    <mergeCell ref="A3:B3"/>
    <mergeCell ref="A6:B6"/>
  </mergeCells>
  <pageMargins left="0.7" right="0.7" top="0.75" bottom="0.75" header="0.3" footer="0.3"/>
  <pageSetup scale="7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29A21-2728-4DC2-BD08-76D378B85D2C}">
  <sheetPr codeName="Sheet3">
    <pageSetUpPr fitToPage="1"/>
  </sheetPr>
  <dimension ref="A1:J36"/>
  <sheetViews>
    <sheetView showGridLines="0" topLeftCell="B1" workbookViewId="0">
      <selection activeCell="B1" sqref="A1:XFD1048576"/>
    </sheetView>
  </sheetViews>
  <sheetFormatPr defaultRowHeight="14.5" x14ac:dyDescent="0.35"/>
  <cols>
    <col min="1" max="1" width="8.54296875" hidden="1" customWidth="1"/>
    <col min="2" max="9" width="30.7265625" customWidth="1"/>
    <col min="10" max="10" width="23.26953125" bestFit="1" customWidth="1"/>
  </cols>
  <sheetData>
    <row r="1" spans="1:10" s="283" customFormat="1" ht="18.5" x14ac:dyDescent="0.45">
      <c r="B1" s="338" t="s">
        <v>57</v>
      </c>
      <c r="C1" s="31"/>
    </row>
    <row r="2" spans="1:10" x14ac:dyDescent="0.35">
      <c r="B2" s="300" t="s">
        <v>58</v>
      </c>
      <c r="C2" s="8"/>
      <c r="D2" s="8"/>
      <c r="E2" s="8"/>
      <c r="F2" s="31" t="s">
        <v>59</v>
      </c>
      <c r="H2" s="8"/>
      <c r="I2" s="8"/>
      <c r="J2" s="8"/>
    </row>
    <row r="3" spans="1:10" x14ac:dyDescent="0.35">
      <c r="A3" s="8"/>
      <c r="B3" s="8"/>
      <c r="C3" s="8"/>
      <c r="D3" s="8"/>
      <c r="E3" s="8"/>
      <c r="F3" s="8"/>
      <c r="G3" s="8"/>
      <c r="H3" s="8"/>
      <c r="I3" s="8"/>
      <c r="J3" s="8"/>
    </row>
    <row r="4" spans="1:10" ht="15" customHeight="1" x14ac:dyDescent="0.35">
      <c r="A4" s="8"/>
      <c r="B4" s="369" t="s">
        <v>273</v>
      </c>
      <c r="C4" s="369"/>
      <c r="D4" s="369"/>
      <c r="E4" s="369"/>
      <c r="F4" s="8"/>
      <c r="G4" s="8"/>
      <c r="H4" s="8"/>
      <c r="I4" s="8"/>
      <c r="J4" s="8"/>
    </row>
    <row r="5" spans="1:10" x14ac:dyDescent="0.35">
      <c r="A5" s="8"/>
      <c r="B5" s="369"/>
      <c r="C5" s="369"/>
      <c r="D5" s="369"/>
      <c r="E5" s="369"/>
      <c r="F5" s="8"/>
      <c r="G5" s="8"/>
      <c r="H5" s="8"/>
      <c r="I5" s="8"/>
      <c r="J5" s="8"/>
    </row>
    <row r="6" spans="1:10" x14ac:dyDescent="0.35">
      <c r="A6" s="8"/>
      <c r="B6" s="369"/>
      <c r="C6" s="369"/>
      <c r="D6" s="369"/>
      <c r="E6" s="369"/>
      <c r="F6" s="8"/>
      <c r="G6" s="8"/>
      <c r="H6" s="8"/>
      <c r="I6" s="8"/>
      <c r="J6" s="8"/>
    </row>
    <row r="7" spans="1:10" x14ac:dyDescent="0.35">
      <c r="A7" s="8"/>
      <c r="B7" s="369"/>
      <c r="C7" s="369"/>
      <c r="D7" s="369"/>
      <c r="E7" s="369"/>
      <c r="F7" s="8"/>
      <c r="G7" s="8"/>
      <c r="H7" s="8"/>
      <c r="I7" s="8"/>
      <c r="J7" s="8"/>
    </row>
    <row r="8" spans="1:10" x14ac:dyDescent="0.35">
      <c r="A8" s="8"/>
      <c r="B8" s="369"/>
      <c r="C8" s="369"/>
      <c r="D8" s="369"/>
      <c r="E8" s="369"/>
      <c r="F8" s="8"/>
      <c r="G8" s="8"/>
      <c r="H8" s="8"/>
      <c r="I8" s="8"/>
      <c r="J8" s="8"/>
    </row>
    <row r="9" spans="1:10" x14ac:dyDescent="0.35">
      <c r="A9" s="8"/>
      <c r="B9" s="369"/>
      <c r="C9" s="369"/>
      <c r="D9" s="369"/>
      <c r="E9" s="369"/>
      <c r="F9" s="8"/>
      <c r="G9" s="8"/>
      <c r="H9" s="8"/>
      <c r="I9" s="8"/>
      <c r="J9" s="8"/>
    </row>
    <row r="10" spans="1:10" x14ac:dyDescent="0.35">
      <c r="A10" s="8"/>
      <c r="B10" s="369"/>
      <c r="C10" s="369"/>
      <c r="D10" s="369"/>
      <c r="E10" s="369"/>
      <c r="F10" s="8"/>
      <c r="G10" s="8"/>
      <c r="H10" s="8"/>
      <c r="I10" s="8"/>
      <c r="J10" s="8"/>
    </row>
    <row r="11" spans="1:10" x14ac:dyDescent="0.35">
      <c r="A11" s="8"/>
      <c r="B11" s="369"/>
      <c r="C11" s="369"/>
      <c r="D11" s="369"/>
      <c r="E11" s="369"/>
      <c r="F11" s="8"/>
      <c r="G11" s="8"/>
      <c r="H11" s="8"/>
      <c r="I11" s="8"/>
      <c r="J11" s="8"/>
    </row>
    <row r="12" spans="1:10" x14ac:dyDescent="0.35">
      <c r="A12" s="8"/>
      <c r="B12" s="369"/>
      <c r="C12" s="369"/>
      <c r="D12" s="369"/>
      <c r="E12" s="369"/>
      <c r="F12" s="8"/>
      <c r="G12" s="8"/>
      <c r="H12" s="8"/>
      <c r="I12" s="8"/>
      <c r="J12" s="8"/>
    </row>
    <row r="13" spans="1:10" x14ac:dyDescent="0.35">
      <c r="A13" s="8"/>
      <c r="B13" s="369"/>
      <c r="C13" s="369"/>
      <c r="D13" s="369"/>
      <c r="E13" s="369"/>
      <c r="F13" s="8"/>
      <c r="G13" s="8"/>
      <c r="H13" s="8"/>
      <c r="I13" s="8"/>
      <c r="J13" s="8"/>
    </row>
    <row r="14" spans="1:10" x14ac:dyDescent="0.35">
      <c r="A14" s="8"/>
      <c r="B14" s="369"/>
      <c r="C14" s="369"/>
      <c r="D14" s="369"/>
      <c r="E14" s="369"/>
      <c r="F14" s="8"/>
      <c r="G14" s="8"/>
      <c r="H14" s="8"/>
      <c r="I14" s="8"/>
      <c r="J14" s="8"/>
    </row>
    <row r="15" spans="1:10" x14ac:dyDescent="0.35">
      <c r="A15" s="8"/>
      <c r="B15" s="369"/>
      <c r="C15" s="369"/>
      <c r="D15" s="369"/>
      <c r="E15" s="369"/>
      <c r="F15" s="8"/>
      <c r="G15" s="8"/>
      <c r="H15" s="8"/>
      <c r="I15" s="8"/>
      <c r="J15" s="8"/>
    </row>
    <row r="16" spans="1:10" x14ac:dyDescent="0.35">
      <c r="A16" s="8"/>
      <c r="B16" s="369"/>
      <c r="C16" s="369"/>
      <c r="D16" s="369"/>
      <c r="E16" s="369"/>
      <c r="F16" s="8"/>
      <c r="G16" s="8"/>
      <c r="H16" s="8"/>
      <c r="I16" s="8"/>
      <c r="J16" s="8"/>
    </row>
    <row r="17" spans="1:10" x14ac:dyDescent="0.35">
      <c r="A17" s="8"/>
      <c r="B17" s="369"/>
      <c r="C17" s="369"/>
      <c r="D17" s="369"/>
      <c r="E17" s="369"/>
      <c r="F17" s="8"/>
      <c r="G17" s="8"/>
      <c r="H17" s="8"/>
      <c r="I17" s="8"/>
      <c r="J17" s="8"/>
    </row>
    <row r="18" spans="1:10" x14ac:dyDescent="0.35">
      <c r="A18" s="8"/>
      <c r="B18" s="369"/>
      <c r="C18" s="369"/>
      <c r="D18" s="369"/>
      <c r="E18" s="369"/>
      <c r="F18" s="8"/>
      <c r="G18" s="8"/>
      <c r="H18" s="8"/>
      <c r="I18" s="8"/>
      <c r="J18" s="8"/>
    </row>
    <row r="19" spans="1:10" x14ac:dyDescent="0.35">
      <c r="A19" s="8"/>
      <c r="B19" s="369"/>
      <c r="C19" s="369"/>
      <c r="D19" s="369"/>
      <c r="E19" s="369"/>
      <c r="F19" s="8"/>
      <c r="G19" s="8"/>
      <c r="H19" s="8"/>
      <c r="I19" s="8"/>
      <c r="J19" s="8"/>
    </row>
    <row r="20" spans="1:10" x14ac:dyDescent="0.35">
      <c r="A20" s="8"/>
      <c r="B20" s="369"/>
      <c r="C20" s="369"/>
      <c r="D20" s="369"/>
      <c r="E20" s="369"/>
      <c r="F20" s="8"/>
      <c r="G20" s="8"/>
      <c r="H20" s="8"/>
      <c r="I20" s="8"/>
      <c r="J20" s="8"/>
    </row>
    <row r="21" spans="1:10" x14ac:dyDescent="0.35">
      <c r="A21" s="8"/>
      <c r="B21" s="369"/>
      <c r="C21" s="369"/>
      <c r="D21" s="369"/>
      <c r="E21" s="369"/>
      <c r="F21" s="8"/>
      <c r="G21" s="8"/>
      <c r="H21" s="8"/>
      <c r="I21" s="8"/>
      <c r="J21" s="8"/>
    </row>
    <row r="22" spans="1:10" x14ac:dyDescent="0.35">
      <c r="A22" s="8"/>
      <c r="B22" s="18"/>
      <c r="C22" s="18"/>
      <c r="D22" s="18"/>
      <c r="E22" s="18"/>
      <c r="F22" s="8"/>
      <c r="G22" s="8"/>
      <c r="H22" s="8"/>
      <c r="I22" s="8"/>
      <c r="J22" s="8"/>
    </row>
    <row r="23" spans="1:10" x14ac:dyDescent="0.35">
      <c r="A23" s="8"/>
      <c r="B23" s="18"/>
      <c r="C23" s="18"/>
      <c r="D23" s="18"/>
      <c r="E23" s="18"/>
      <c r="F23" s="8"/>
      <c r="G23" s="8"/>
      <c r="H23" s="8"/>
      <c r="I23" s="8"/>
      <c r="J23" s="8"/>
    </row>
    <row r="24" spans="1:10" x14ac:dyDescent="0.35">
      <c r="A24" s="8"/>
      <c r="B24" s="8"/>
      <c r="C24" s="8"/>
      <c r="D24" s="8"/>
      <c r="E24" s="8"/>
      <c r="F24" s="8"/>
      <c r="G24" s="8"/>
      <c r="H24" s="8"/>
      <c r="I24" s="8"/>
      <c r="J24" s="8"/>
    </row>
    <row r="25" spans="1:10" x14ac:dyDescent="0.35">
      <c r="B25" s="8"/>
      <c r="C25" s="8"/>
      <c r="D25" s="8"/>
      <c r="E25" s="8"/>
      <c r="F25" s="8"/>
      <c r="G25" s="8"/>
      <c r="H25" s="8"/>
      <c r="I25" s="8"/>
    </row>
    <row r="26" spans="1:10" x14ac:dyDescent="0.35">
      <c r="B26" s="19" t="s">
        <v>60</v>
      </c>
      <c r="C26" s="20" t="s">
        <v>61</v>
      </c>
      <c r="D26" s="19" t="s">
        <v>62</v>
      </c>
      <c r="E26" s="20" t="s">
        <v>63</v>
      </c>
      <c r="F26" s="19" t="s">
        <v>64</v>
      </c>
      <c r="G26" s="20" t="s">
        <v>65</v>
      </c>
      <c r="H26" s="19" t="s">
        <v>66</v>
      </c>
      <c r="I26" s="20" t="s">
        <v>67</v>
      </c>
    </row>
    <row r="27" spans="1:10" x14ac:dyDescent="0.35">
      <c r="B27" s="277" t="s">
        <v>68</v>
      </c>
      <c r="C27" s="301" t="s">
        <v>69</v>
      </c>
      <c r="D27" s="277" t="s">
        <v>70</v>
      </c>
      <c r="E27" s="301" t="s">
        <v>71</v>
      </c>
      <c r="F27" s="277" t="s">
        <v>72</v>
      </c>
      <c r="G27" s="301" t="s">
        <v>73</v>
      </c>
      <c r="H27" s="277" t="s">
        <v>74</v>
      </c>
      <c r="I27" s="301" t="s">
        <v>75</v>
      </c>
    </row>
    <row r="28" spans="1:10" ht="87.5" x14ac:dyDescent="0.35">
      <c r="B28" s="278" t="s">
        <v>76</v>
      </c>
      <c r="C28" s="279" t="s">
        <v>77</v>
      </c>
      <c r="D28" s="278" t="s">
        <v>78</v>
      </c>
      <c r="E28" s="279" t="s">
        <v>79</v>
      </c>
      <c r="F28" s="278" t="s">
        <v>80</v>
      </c>
      <c r="G28" s="279" t="s">
        <v>81</v>
      </c>
      <c r="H28" s="278" t="s">
        <v>82</v>
      </c>
      <c r="I28" s="279" t="s">
        <v>83</v>
      </c>
    </row>
    <row r="29" spans="1:10" x14ac:dyDescent="0.35">
      <c r="B29" s="22" t="s">
        <v>84</v>
      </c>
      <c r="C29" s="23" t="s">
        <v>85</v>
      </c>
      <c r="D29" s="22" t="s">
        <v>86</v>
      </c>
      <c r="E29" s="23" t="s">
        <v>87</v>
      </c>
      <c r="F29" s="22" t="s">
        <v>88</v>
      </c>
      <c r="G29" s="22" t="s">
        <v>89</v>
      </c>
      <c r="H29" s="22" t="s">
        <v>90</v>
      </c>
      <c r="I29" s="22" t="s">
        <v>91</v>
      </c>
    </row>
    <row r="30" spans="1:10" x14ac:dyDescent="0.35">
      <c r="B30" s="24">
        <f>SUM('Tab 6 - Financial Model'!D15:D23)</f>
        <v>117445559.18216321</v>
      </c>
      <c r="C30" s="275">
        <f>SUM('Tab 6 - Financial Model'!G15:G22)</f>
        <v>51676046.04015179</v>
      </c>
      <c r="D30" s="24">
        <f>'Tab 6 - Financial Model'!I24</f>
        <v>115933141.15393576</v>
      </c>
      <c r="E30" s="275">
        <f>'Tab 6 - Financial Model'!I25</f>
        <v>44708192.22068128</v>
      </c>
      <c r="F30" s="24">
        <f>'Tab 6 - Financial Model'!E37</f>
        <v>9069</v>
      </c>
      <c r="G30" s="276">
        <f>'Tab 6 - Financial Model'!I35</f>
        <v>104633390.21629304</v>
      </c>
      <c r="H30" s="24">
        <f>'Tab 6 - Financial Model'!I41</f>
        <v>11299844.256530358</v>
      </c>
      <c r="I30" s="276">
        <f>'Tab 6 - Financial Model'!F3</f>
        <v>5831.5884832965967</v>
      </c>
    </row>
    <row r="31" spans="1:10" x14ac:dyDescent="0.35">
      <c r="B31" s="24" t="s">
        <v>92</v>
      </c>
      <c r="C31" s="275" t="s">
        <v>92</v>
      </c>
      <c r="D31" s="24" t="s">
        <v>92</v>
      </c>
      <c r="E31" s="275" t="s">
        <v>92</v>
      </c>
      <c r="F31" s="24" t="s">
        <v>93</v>
      </c>
      <c r="G31" s="275" t="s">
        <v>92</v>
      </c>
      <c r="H31" s="24" t="s">
        <v>92</v>
      </c>
      <c r="I31" s="275" t="s">
        <v>92</v>
      </c>
    </row>
    <row r="32" spans="1:10" x14ac:dyDescent="0.35">
      <c r="B32" s="25"/>
      <c r="C32" s="26"/>
      <c r="D32" s="25"/>
      <c r="E32" s="26"/>
      <c r="F32" s="25"/>
      <c r="G32" s="21"/>
      <c r="H32" s="25"/>
      <c r="I32" s="21"/>
    </row>
    <row r="33" spans="2:9" x14ac:dyDescent="0.35">
      <c r="B33" s="25"/>
      <c r="C33" s="26"/>
      <c r="D33" s="25"/>
      <c r="E33" s="26"/>
      <c r="F33" s="25"/>
      <c r="G33" s="21"/>
      <c r="H33" s="25"/>
      <c r="I33" s="21"/>
    </row>
    <row r="34" spans="2:9" x14ac:dyDescent="0.35">
      <c r="B34" s="27"/>
      <c r="C34" s="21"/>
      <c r="D34" s="27"/>
      <c r="E34" s="21"/>
      <c r="F34" s="27"/>
      <c r="G34" s="21"/>
      <c r="H34" s="27"/>
      <c r="I34" s="21"/>
    </row>
    <row r="35" spans="2:9" x14ac:dyDescent="0.35">
      <c r="B35" s="27"/>
      <c r="C35" s="21"/>
      <c r="D35" s="27"/>
      <c r="E35" s="21"/>
      <c r="F35" s="27"/>
      <c r="G35" s="21"/>
      <c r="H35" s="27"/>
      <c r="I35" s="21"/>
    </row>
    <row r="36" spans="2:9" x14ac:dyDescent="0.35">
      <c r="B36" s="29"/>
      <c r="C36" s="28"/>
      <c r="D36" s="29"/>
      <c r="E36" s="28"/>
      <c r="F36" s="29"/>
      <c r="G36" s="28"/>
      <c r="H36" s="29"/>
      <c r="I36" s="28"/>
    </row>
  </sheetData>
  <mergeCells count="1">
    <mergeCell ref="B4:E21"/>
  </mergeCells>
  <phoneticPr fontId="2" type="noConversion"/>
  <pageMargins left="0.7" right="0.7" top="0.75" bottom="0.75" header="0.3" footer="0.3"/>
  <pageSetup scale="4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4E32C-38B0-4395-9FBD-8092003F7EBD}">
  <sheetPr codeName="Sheet6">
    <pageSetUpPr fitToPage="1"/>
  </sheetPr>
  <dimension ref="A1:Q52"/>
  <sheetViews>
    <sheetView zoomScale="80" zoomScaleNormal="80" workbookViewId="0">
      <selection sqref="A1:XFD1048576"/>
    </sheetView>
  </sheetViews>
  <sheetFormatPr defaultColWidth="9.1796875" defaultRowHeight="14" x14ac:dyDescent="0.3"/>
  <cols>
    <col min="1" max="16384" width="9.1796875" style="8"/>
  </cols>
  <sheetData>
    <row r="1" spans="1:17" s="287" customFormat="1" ht="17.5" x14ac:dyDescent="0.35">
      <c r="A1" s="338" t="s">
        <v>94</v>
      </c>
      <c r="B1" s="286"/>
    </row>
    <row r="2" spans="1:17" ht="15" customHeight="1" x14ac:dyDescent="0.3">
      <c r="A2" s="370" t="s">
        <v>95</v>
      </c>
      <c r="B2" s="370"/>
      <c r="C2" s="370"/>
      <c r="D2" s="370"/>
      <c r="E2" s="370"/>
      <c r="F2" s="370"/>
      <c r="G2" s="370"/>
      <c r="H2" s="370"/>
      <c r="I2" s="370"/>
      <c r="J2" s="370"/>
      <c r="K2" s="370"/>
      <c r="L2" s="370"/>
      <c r="M2" s="370"/>
      <c r="N2" s="370"/>
      <c r="Q2" s="31" t="s">
        <v>96</v>
      </c>
    </row>
    <row r="3" spans="1:17" x14ac:dyDescent="0.3">
      <c r="A3" s="370"/>
      <c r="B3" s="370"/>
      <c r="C3" s="370"/>
      <c r="D3" s="370"/>
      <c r="E3" s="370"/>
      <c r="F3" s="370"/>
      <c r="G3" s="370"/>
      <c r="H3" s="370"/>
      <c r="I3" s="370"/>
      <c r="J3" s="370"/>
      <c r="K3" s="370"/>
      <c r="L3" s="370"/>
      <c r="M3" s="370"/>
      <c r="N3" s="370"/>
    </row>
    <row r="4" spans="1:17" x14ac:dyDescent="0.3">
      <c r="A4" s="370"/>
      <c r="B4" s="370"/>
      <c r="C4" s="370"/>
      <c r="D4" s="370"/>
      <c r="E4" s="370"/>
      <c r="F4" s="370"/>
      <c r="G4" s="370"/>
      <c r="H4" s="370"/>
      <c r="I4" s="370"/>
      <c r="J4" s="370"/>
      <c r="K4" s="370"/>
      <c r="L4" s="370"/>
      <c r="M4" s="370"/>
      <c r="N4" s="370"/>
      <c r="Q4" s="32"/>
    </row>
    <row r="5" spans="1:17" ht="15" customHeight="1" x14ac:dyDescent="0.3">
      <c r="A5" s="371" t="s">
        <v>97</v>
      </c>
      <c r="B5" s="371"/>
      <c r="C5" s="371"/>
      <c r="D5" s="371"/>
      <c r="E5" s="371"/>
      <c r="F5" s="371"/>
      <c r="G5" s="371"/>
      <c r="H5" s="371"/>
      <c r="I5" s="371"/>
      <c r="J5" s="371"/>
      <c r="K5" s="371"/>
      <c r="L5" s="371"/>
      <c r="M5" s="371"/>
      <c r="N5" s="371"/>
    </row>
    <row r="6" spans="1:17" x14ac:dyDescent="0.3">
      <c r="A6" s="371"/>
      <c r="B6" s="371"/>
      <c r="C6" s="371"/>
      <c r="D6" s="371"/>
      <c r="E6" s="371"/>
      <c r="F6" s="371"/>
      <c r="G6" s="371"/>
      <c r="H6" s="371"/>
      <c r="I6" s="371"/>
      <c r="J6" s="371"/>
      <c r="K6" s="371"/>
      <c r="L6" s="371"/>
      <c r="M6" s="371"/>
      <c r="N6" s="371"/>
    </row>
    <row r="7" spans="1:17" x14ac:dyDescent="0.3">
      <c r="A7" s="371"/>
      <c r="B7" s="371"/>
      <c r="C7" s="371"/>
      <c r="D7" s="371"/>
      <c r="E7" s="371"/>
      <c r="F7" s="371"/>
      <c r="G7" s="371"/>
      <c r="H7" s="371"/>
      <c r="I7" s="371"/>
      <c r="J7" s="371"/>
      <c r="K7" s="371"/>
      <c r="L7" s="371"/>
      <c r="M7" s="371"/>
      <c r="N7" s="371"/>
    </row>
    <row r="8" spans="1:17" x14ac:dyDescent="0.3">
      <c r="A8" s="371"/>
      <c r="B8" s="371"/>
      <c r="C8" s="371"/>
      <c r="D8" s="371"/>
      <c r="E8" s="371"/>
      <c r="F8" s="371"/>
      <c r="G8" s="371"/>
      <c r="H8" s="371"/>
      <c r="I8" s="371"/>
      <c r="J8" s="371"/>
      <c r="K8" s="371"/>
      <c r="L8" s="371"/>
      <c r="M8" s="371"/>
      <c r="N8" s="371"/>
    </row>
    <row r="9" spans="1:17" x14ac:dyDescent="0.3">
      <c r="A9" s="371"/>
      <c r="B9" s="371"/>
      <c r="C9" s="371"/>
      <c r="D9" s="371"/>
      <c r="E9" s="371"/>
      <c r="F9" s="371"/>
      <c r="G9" s="371"/>
      <c r="H9" s="371"/>
      <c r="I9" s="371"/>
      <c r="J9" s="371"/>
      <c r="K9" s="371"/>
      <c r="L9" s="371"/>
      <c r="M9" s="371"/>
      <c r="N9" s="371"/>
    </row>
    <row r="10" spans="1:17" x14ac:dyDescent="0.3">
      <c r="A10" s="371"/>
      <c r="B10" s="371"/>
      <c r="C10" s="371"/>
      <c r="D10" s="371"/>
      <c r="E10" s="371"/>
      <c r="F10" s="371"/>
      <c r="G10" s="371"/>
      <c r="H10" s="371"/>
      <c r="I10" s="371"/>
      <c r="J10" s="371"/>
      <c r="K10" s="371"/>
      <c r="L10" s="371"/>
      <c r="M10" s="371"/>
      <c r="N10" s="371"/>
    </row>
    <row r="11" spans="1:17" x14ac:dyDescent="0.3">
      <c r="A11" s="371"/>
      <c r="B11" s="371"/>
      <c r="C11" s="371"/>
      <c r="D11" s="371"/>
      <c r="E11" s="371"/>
      <c r="F11" s="371"/>
      <c r="G11" s="371"/>
      <c r="H11" s="371"/>
      <c r="I11" s="371"/>
      <c r="J11" s="371"/>
      <c r="K11" s="371"/>
      <c r="L11" s="371"/>
      <c r="M11" s="371"/>
      <c r="N11" s="371"/>
    </row>
    <row r="12" spans="1:17" x14ac:dyDescent="0.3">
      <c r="A12" s="371"/>
      <c r="B12" s="371"/>
      <c r="C12" s="371"/>
      <c r="D12" s="371"/>
      <c r="E12" s="371"/>
      <c r="F12" s="371"/>
      <c r="G12" s="371"/>
      <c r="H12" s="371"/>
      <c r="I12" s="371"/>
      <c r="J12" s="371"/>
      <c r="K12" s="371"/>
      <c r="L12" s="371"/>
      <c r="M12" s="371"/>
      <c r="N12" s="371"/>
    </row>
    <row r="13" spans="1:17" x14ac:dyDescent="0.3">
      <c r="A13" s="371"/>
      <c r="B13" s="371"/>
      <c r="C13" s="371"/>
      <c r="D13" s="371"/>
      <c r="E13" s="371"/>
      <c r="F13" s="371"/>
      <c r="G13" s="371"/>
      <c r="H13" s="371"/>
      <c r="I13" s="371"/>
      <c r="J13" s="371"/>
      <c r="K13" s="371"/>
      <c r="L13" s="371"/>
      <c r="M13" s="371"/>
      <c r="N13" s="371"/>
    </row>
    <row r="14" spans="1:17" x14ac:dyDescent="0.3">
      <c r="A14" s="371"/>
      <c r="B14" s="371"/>
      <c r="C14" s="371"/>
      <c r="D14" s="371"/>
      <c r="E14" s="371"/>
      <c r="F14" s="371"/>
      <c r="G14" s="371"/>
      <c r="H14" s="371"/>
      <c r="I14" s="371"/>
      <c r="J14" s="371"/>
      <c r="K14" s="371"/>
      <c r="L14" s="371"/>
      <c r="M14" s="371"/>
      <c r="N14" s="371"/>
    </row>
    <row r="15" spans="1:17" x14ac:dyDescent="0.3">
      <c r="A15" s="371"/>
      <c r="B15" s="371"/>
      <c r="C15" s="371"/>
      <c r="D15" s="371"/>
      <c r="E15" s="371"/>
      <c r="F15" s="371"/>
      <c r="G15" s="371"/>
      <c r="H15" s="371"/>
      <c r="I15" s="371"/>
      <c r="J15" s="371"/>
      <c r="K15" s="371"/>
      <c r="L15" s="371"/>
      <c r="M15" s="371"/>
      <c r="N15" s="371"/>
    </row>
    <row r="16" spans="1:17" x14ac:dyDescent="0.3">
      <c r="A16" s="371"/>
      <c r="B16" s="371"/>
      <c r="C16" s="371"/>
      <c r="D16" s="371"/>
      <c r="E16" s="371"/>
      <c r="F16" s="371"/>
      <c r="G16" s="371"/>
      <c r="H16" s="371"/>
      <c r="I16" s="371"/>
      <c r="J16" s="371"/>
      <c r="K16" s="371"/>
      <c r="L16" s="371"/>
      <c r="M16" s="371"/>
      <c r="N16" s="371"/>
    </row>
    <row r="17" spans="1:14" x14ac:dyDescent="0.3">
      <c r="A17" s="371"/>
      <c r="B17" s="371"/>
      <c r="C17" s="371"/>
      <c r="D17" s="371"/>
      <c r="E17" s="371"/>
      <c r="F17" s="371"/>
      <c r="G17" s="371"/>
      <c r="H17" s="371"/>
      <c r="I17" s="371"/>
      <c r="J17" s="371"/>
      <c r="K17" s="371"/>
      <c r="L17" s="371"/>
      <c r="M17" s="371"/>
      <c r="N17" s="371"/>
    </row>
    <row r="18" spans="1:14" ht="44.25" customHeight="1" x14ac:dyDescent="0.3">
      <c r="A18" s="371"/>
      <c r="B18" s="371"/>
      <c r="C18" s="371"/>
      <c r="D18" s="371"/>
      <c r="E18" s="371"/>
      <c r="F18" s="371"/>
      <c r="G18" s="371"/>
      <c r="H18" s="371"/>
      <c r="I18" s="371"/>
      <c r="J18" s="371"/>
      <c r="K18" s="371"/>
      <c r="L18" s="371"/>
      <c r="M18" s="371"/>
      <c r="N18" s="371"/>
    </row>
    <row r="19" spans="1:14" x14ac:dyDescent="0.3">
      <c r="A19" s="371"/>
      <c r="B19" s="371"/>
      <c r="C19" s="371"/>
      <c r="D19" s="371"/>
      <c r="E19" s="371"/>
      <c r="F19" s="371"/>
      <c r="G19" s="371"/>
      <c r="H19" s="371"/>
      <c r="I19" s="371"/>
      <c r="J19" s="371"/>
      <c r="K19" s="371"/>
      <c r="L19" s="371"/>
      <c r="M19" s="371"/>
      <c r="N19" s="371"/>
    </row>
    <row r="20" spans="1:14" x14ac:dyDescent="0.3">
      <c r="A20" s="371"/>
      <c r="B20" s="371"/>
      <c r="C20" s="371"/>
      <c r="D20" s="371"/>
      <c r="E20" s="371"/>
      <c r="F20" s="371"/>
      <c r="G20" s="371"/>
      <c r="H20" s="371"/>
      <c r="I20" s="371"/>
      <c r="J20" s="371"/>
      <c r="K20" s="371"/>
      <c r="L20" s="371"/>
      <c r="M20" s="371"/>
      <c r="N20" s="371"/>
    </row>
    <row r="22" spans="1:14" x14ac:dyDescent="0.3">
      <c r="E22" s="33"/>
    </row>
    <row r="24" spans="1:14" ht="15" customHeight="1" x14ac:dyDescent="0.3"/>
    <row r="51" spans="17:17" x14ac:dyDescent="0.3">
      <c r="Q51" s="8" t="s">
        <v>98</v>
      </c>
    </row>
    <row r="52" spans="17:17" x14ac:dyDescent="0.3">
      <c r="Q52" s="8" t="s">
        <v>99</v>
      </c>
    </row>
  </sheetData>
  <mergeCells count="2">
    <mergeCell ref="A2:N4"/>
    <mergeCell ref="A5:N20"/>
  </mergeCells>
  <pageMargins left="0.7" right="0.7" top="0.75" bottom="0.75" header="0.3" footer="0.3"/>
  <pageSetup scale="51"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E99A4-BC3D-49B3-87FF-9A95869B83E7}">
  <sheetPr>
    <pageSetUpPr fitToPage="1"/>
  </sheetPr>
  <dimension ref="A1:AF46"/>
  <sheetViews>
    <sheetView zoomScaleNormal="100" workbookViewId="0">
      <selection sqref="A1:XFD1048576"/>
    </sheetView>
  </sheetViews>
  <sheetFormatPr defaultColWidth="9.1796875" defaultRowHeight="14.25" customHeight="1" x14ac:dyDescent="0.3"/>
  <cols>
    <col min="1" max="13" width="25.26953125" style="8" customWidth="1"/>
    <col min="14" max="14" width="20.54296875" style="8" bestFit="1" customWidth="1"/>
    <col min="15" max="16384" width="9.1796875" style="8"/>
  </cols>
  <sheetData>
    <row r="1" spans="1:32" s="287" customFormat="1" ht="17.5" x14ac:dyDescent="0.35">
      <c r="A1" s="339" t="s">
        <v>100</v>
      </c>
    </row>
    <row r="2" spans="1:32" ht="14" x14ac:dyDescent="0.3">
      <c r="A2" s="35"/>
      <c r="J2" s="34"/>
      <c r="K2" s="34"/>
    </row>
    <row r="3" spans="1:32" ht="14" x14ac:dyDescent="0.3">
      <c r="A3" s="35" t="s">
        <v>101</v>
      </c>
    </row>
    <row r="4" spans="1:32" ht="14" x14ac:dyDescent="0.3">
      <c r="AC4" s="36"/>
      <c r="AD4" s="35"/>
      <c r="AE4" s="35"/>
      <c r="AF4" s="37"/>
    </row>
    <row r="5" spans="1:32" ht="30" customHeight="1" x14ac:dyDescent="0.3">
      <c r="A5" s="272" t="s">
        <v>102</v>
      </c>
      <c r="B5" s="372" t="s">
        <v>103</v>
      </c>
      <c r="C5" s="372"/>
      <c r="D5" s="372"/>
      <c r="E5" s="372"/>
      <c r="F5" s="271"/>
    </row>
    <row r="6" spans="1:32" ht="30" customHeight="1" x14ac:dyDescent="0.3">
      <c r="A6" s="272" t="s">
        <v>104</v>
      </c>
      <c r="B6" s="372" t="s">
        <v>105</v>
      </c>
      <c r="C6" s="372"/>
      <c r="D6" s="372"/>
      <c r="E6" s="372"/>
    </row>
    <row r="7" spans="1:32" ht="30" customHeight="1" x14ac:dyDescent="0.3">
      <c r="A7" s="272" t="s">
        <v>106</v>
      </c>
      <c r="B7" s="372" t="s">
        <v>107</v>
      </c>
      <c r="C7" s="372"/>
      <c r="D7" s="372"/>
      <c r="E7" s="372"/>
    </row>
    <row r="8" spans="1:32" ht="14" x14ac:dyDescent="0.3">
      <c r="B8" s="40"/>
      <c r="C8" s="38"/>
    </row>
    <row r="9" spans="1:32" ht="14" x14ac:dyDescent="0.3">
      <c r="B9" s="40"/>
      <c r="C9" s="38"/>
    </row>
    <row r="10" spans="1:32" ht="14" x14ac:dyDescent="0.3">
      <c r="A10" s="31" t="s">
        <v>108</v>
      </c>
    </row>
    <row r="11" spans="1:32" ht="14" x14ac:dyDescent="0.3"/>
    <row r="12" spans="1:32" s="343" customFormat="1" ht="57.75" customHeight="1" x14ac:dyDescent="0.35">
      <c r="A12" s="340" t="s">
        <v>109</v>
      </c>
      <c r="B12" s="341" t="s">
        <v>274</v>
      </c>
      <c r="C12" s="341" t="s">
        <v>275</v>
      </c>
      <c r="D12" s="341" t="s">
        <v>110</v>
      </c>
      <c r="E12" s="341" t="s">
        <v>111</v>
      </c>
      <c r="F12" s="341" t="s">
        <v>112</v>
      </c>
      <c r="G12" s="341" t="s">
        <v>113</v>
      </c>
      <c r="H12" s="341" t="s">
        <v>114</v>
      </c>
      <c r="I12" s="341" t="s">
        <v>115</v>
      </c>
      <c r="J12" s="341" t="s">
        <v>116</v>
      </c>
      <c r="K12" s="341" t="s">
        <v>117</v>
      </c>
      <c r="L12" s="341" t="s">
        <v>118</v>
      </c>
      <c r="M12" s="342" t="s">
        <v>119</v>
      </c>
    </row>
    <row r="13" spans="1:32" ht="18.75" customHeight="1" x14ac:dyDescent="0.3">
      <c r="A13" s="304" t="s">
        <v>120</v>
      </c>
      <c r="B13" s="305">
        <f>'Tab 8 - Population Forecast'!P13</f>
        <v>946835.32608248352</v>
      </c>
      <c r="C13" s="306">
        <f>'Tab 9 - Existing Capacity'!E3</f>
        <v>533003.1936576661</v>
      </c>
      <c r="D13" s="307">
        <f>B13-C13</f>
        <v>413832.13242481742</v>
      </c>
      <c r="E13" s="308">
        <v>0.3</v>
      </c>
      <c r="F13" s="307">
        <f>E13*D13</f>
        <v>124149.63972744522</v>
      </c>
      <c r="G13" s="307">
        <v>826</v>
      </c>
      <c r="H13" s="309">
        <f>G13*F13</f>
        <v>102547602.41486976</v>
      </c>
      <c r="I13" s="310">
        <v>10000</v>
      </c>
      <c r="J13" s="311">
        <f>F13/I13</f>
        <v>12.414963972744522</v>
      </c>
      <c r="K13" s="311">
        <v>1200000</v>
      </c>
      <c r="L13" s="309">
        <f>K13*J13</f>
        <v>14897956.767293425</v>
      </c>
      <c r="M13" s="312">
        <f>L13+H13</f>
        <v>117445559.18216318</v>
      </c>
      <c r="N13" s="300"/>
    </row>
    <row r="14" spans="1:32" ht="14" x14ac:dyDescent="0.3">
      <c r="A14" s="300"/>
      <c r="B14" s="300"/>
      <c r="C14" s="300"/>
      <c r="D14" s="300"/>
      <c r="E14" s="300"/>
      <c r="F14" s="300"/>
      <c r="G14" s="300"/>
      <c r="H14" s="300"/>
      <c r="I14" s="300"/>
      <c r="J14" s="300"/>
      <c r="K14" s="300"/>
      <c r="L14" s="300"/>
      <c r="M14" s="300">
        <v>8</v>
      </c>
      <c r="N14" s="300"/>
    </row>
    <row r="15" spans="1:32" ht="14" x14ac:dyDescent="0.3">
      <c r="A15" s="302" t="s">
        <v>121</v>
      </c>
      <c r="B15" s="313" t="s">
        <v>122</v>
      </c>
      <c r="C15" s="314" t="s">
        <v>106</v>
      </c>
      <c r="D15" s="303" t="s">
        <v>123</v>
      </c>
      <c r="E15" s="300"/>
      <c r="F15" s="315"/>
      <c r="G15" s="315"/>
      <c r="H15" s="315"/>
      <c r="I15" s="315"/>
      <c r="J15" s="316"/>
      <c r="K15" s="315"/>
      <c r="L15" s="315"/>
      <c r="M15" s="315">
        <f t="shared" ref="M15" si="0">M13/M14</f>
        <v>14680694.897770397</v>
      </c>
      <c r="N15" s="300"/>
    </row>
    <row r="16" spans="1:32" ht="14" x14ac:dyDescent="0.3">
      <c r="A16" s="317" t="s">
        <v>124</v>
      </c>
      <c r="B16" s="318">
        <v>1</v>
      </c>
      <c r="C16" s="319">
        <v>2029</v>
      </c>
      <c r="D16" s="320">
        <f>$M$13/8</f>
        <v>14680694.897770397</v>
      </c>
      <c r="E16" s="300"/>
      <c r="F16" s="300"/>
      <c r="G16" s="300"/>
      <c r="H16" s="316"/>
      <c r="I16" s="316"/>
      <c r="J16" s="300"/>
      <c r="K16" s="300"/>
      <c r="L16" s="300"/>
      <c r="M16" s="300"/>
      <c r="N16" s="300"/>
    </row>
    <row r="17" spans="1:14" ht="14" x14ac:dyDescent="0.3">
      <c r="A17" s="317" t="s">
        <v>125</v>
      </c>
      <c r="B17" s="318">
        <v>1</v>
      </c>
      <c r="C17" s="319">
        <v>2034</v>
      </c>
      <c r="D17" s="320">
        <f t="shared" ref="D17:D23" si="1">$M$13/8</f>
        <v>14680694.897770397</v>
      </c>
      <c r="E17" s="300"/>
      <c r="F17" s="300"/>
      <c r="G17" s="300"/>
      <c r="H17" s="300"/>
      <c r="I17" s="300"/>
      <c r="J17" s="300"/>
      <c r="K17" s="300"/>
      <c r="L17" s="300"/>
      <c r="M17" s="300"/>
      <c r="N17" s="300"/>
    </row>
    <row r="18" spans="1:14" ht="14" x14ac:dyDescent="0.3">
      <c r="A18" s="317" t="s">
        <v>126</v>
      </c>
      <c r="B18" s="318">
        <v>1</v>
      </c>
      <c r="C18" s="319">
        <v>2039</v>
      </c>
      <c r="D18" s="320">
        <f t="shared" si="1"/>
        <v>14680694.897770397</v>
      </c>
      <c r="E18" s="300"/>
      <c r="F18" s="300"/>
      <c r="G18" s="300"/>
      <c r="H18" s="300"/>
      <c r="I18" s="300"/>
      <c r="J18" s="300"/>
      <c r="K18" s="300"/>
      <c r="L18" s="300"/>
      <c r="M18" s="300"/>
      <c r="N18" s="300"/>
    </row>
    <row r="19" spans="1:14" ht="14" x14ac:dyDescent="0.3">
      <c r="A19" s="317" t="s">
        <v>127</v>
      </c>
      <c r="B19" s="318">
        <v>1</v>
      </c>
      <c r="C19" s="319">
        <v>2044</v>
      </c>
      <c r="D19" s="320">
        <f t="shared" si="1"/>
        <v>14680694.897770397</v>
      </c>
      <c r="E19" s="300"/>
      <c r="F19" s="300"/>
      <c r="G19" s="300"/>
      <c r="H19" s="300"/>
      <c r="I19" s="300"/>
      <c r="J19" s="300"/>
      <c r="K19" s="300"/>
      <c r="L19" s="300"/>
      <c r="M19" s="300"/>
      <c r="N19" s="300"/>
    </row>
    <row r="20" spans="1:14" ht="14" x14ac:dyDescent="0.3">
      <c r="A20" s="317" t="s">
        <v>128</v>
      </c>
      <c r="B20" s="318">
        <v>1</v>
      </c>
      <c r="C20" s="319">
        <v>2049</v>
      </c>
      <c r="D20" s="320">
        <f t="shared" si="1"/>
        <v>14680694.897770397</v>
      </c>
      <c r="E20" s="300"/>
      <c r="F20" s="300"/>
      <c r="G20" s="300"/>
      <c r="H20" s="300"/>
      <c r="I20" s="300"/>
      <c r="J20" s="300"/>
      <c r="K20" s="300"/>
      <c r="L20" s="300"/>
      <c r="M20" s="300"/>
      <c r="N20" s="300"/>
    </row>
    <row r="21" spans="1:14" ht="14" x14ac:dyDescent="0.3">
      <c r="A21" s="317" t="s">
        <v>129</v>
      </c>
      <c r="B21" s="318">
        <v>1</v>
      </c>
      <c r="C21" s="319">
        <v>2049</v>
      </c>
      <c r="D21" s="320">
        <f t="shared" si="1"/>
        <v>14680694.897770397</v>
      </c>
      <c r="E21" s="300"/>
      <c r="F21" s="300"/>
      <c r="G21" s="300"/>
      <c r="H21" s="300"/>
      <c r="I21" s="300"/>
      <c r="J21" s="300"/>
      <c r="K21" s="300"/>
      <c r="L21" s="300"/>
      <c r="M21" s="300"/>
      <c r="N21" s="300"/>
    </row>
    <row r="22" spans="1:14" ht="14" x14ac:dyDescent="0.3">
      <c r="A22" s="317" t="s">
        <v>130</v>
      </c>
      <c r="B22" s="318">
        <v>0.89265600000000001</v>
      </c>
      <c r="C22" s="319">
        <v>2054</v>
      </c>
      <c r="D22" s="320">
        <f t="shared" si="1"/>
        <v>14680694.897770397</v>
      </c>
      <c r="E22" s="300"/>
      <c r="F22" s="300"/>
      <c r="G22" s="300"/>
      <c r="H22" s="300"/>
      <c r="I22" s="300"/>
      <c r="J22" s="300"/>
      <c r="K22" s="300"/>
      <c r="L22" s="300"/>
      <c r="M22" s="300"/>
      <c r="N22" s="300"/>
    </row>
    <row r="23" spans="1:14" ht="14" x14ac:dyDescent="0.3">
      <c r="A23" s="304" t="s">
        <v>131</v>
      </c>
      <c r="B23" s="307">
        <v>1</v>
      </c>
      <c r="C23" s="321">
        <v>2058</v>
      </c>
      <c r="D23" s="322">
        <f t="shared" si="1"/>
        <v>14680694.897770397</v>
      </c>
      <c r="E23" s="300"/>
      <c r="F23" s="300"/>
      <c r="G23" s="300"/>
      <c r="H23" s="300"/>
      <c r="I23" s="300"/>
      <c r="J23" s="300"/>
      <c r="K23" s="300"/>
      <c r="L23" s="300"/>
      <c r="M23" s="300"/>
      <c r="N23" s="300"/>
    </row>
    <row r="24" spans="1:14" ht="14.25" customHeight="1" x14ac:dyDescent="0.3">
      <c r="A24" s="300"/>
      <c r="B24" s="300"/>
      <c r="C24" s="300"/>
      <c r="D24" s="300"/>
      <c r="E24" s="300"/>
      <c r="F24" s="300"/>
      <c r="G24" s="300"/>
      <c r="H24" s="300"/>
      <c r="I24" s="300"/>
      <c r="J24" s="300"/>
      <c r="K24" s="300"/>
      <c r="L24" s="300"/>
      <c r="M24" s="300"/>
      <c r="N24" s="300"/>
    </row>
    <row r="25" spans="1:14" ht="14.25" customHeight="1" x14ac:dyDescent="0.3">
      <c r="A25" s="300"/>
      <c r="B25" s="300"/>
      <c r="C25" s="300"/>
      <c r="D25" s="300"/>
      <c r="E25" s="300"/>
      <c r="F25" s="300"/>
      <c r="G25" s="300"/>
      <c r="H25" s="300"/>
      <c r="I25" s="300"/>
      <c r="J25" s="300"/>
      <c r="K25" s="300"/>
      <c r="L25" s="300"/>
      <c r="M25" s="300"/>
      <c r="N25" s="300"/>
    </row>
    <row r="26" spans="1:14" ht="14.25" customHeight="1" x14ac:dyDescent="0.3">
      <c r="A26" s="300"/>
      <c r="B26" s="300"/>
      <c r="C26" s="300"/>
      <c r="D26" s="300"/>
      <c r="E26" s="300"/>
      <c r="F26" s="300"/>
      <c r="G26" s="300"/>
      <c r="H26" s="300"/>
      <c r="I26" s="300"/>
      <c r="J26" s="300"/>
      <c r="K26" s="300"/>
      <c r="L26" s="300"/>
      <c r="M26" s="300"/>
      <c r="N26" s="300"/>
    </row>
    <row r="27" spans="1:14" ht="14.25" customHeight="1" x14ac:dyDescent="0.3">
      <c r="A27" s="300"/>
      <c r="B27" s="300"/>
      <c r="C27" s="300"/>
      <c r="D27" s="300"/>
      <c r="E27" s="300"/>
      <c r="F27" s="300"/>
      <c r="G27" s="300"/>
      <c r="H27" s="300"/>
      <c r="I27" s="300"/>
      <c r="J27" s="300"/>
      <c r="K27" s="300"/>
      <c r="L27" s="300"/>
      <c r="M27" s="300"/>
      <c r="N27" s="300"/>
    </row>
    <row r="28" spans="1:14" ht="14" x14ac:dyDescent="0.3">
      <c r="E28" s="39"/>
    </row>
    <row r="46" spans="2:2" ht="14" x14ac:dyDescent="0.3">
      <c r="B46" s="31"/>
    </row>
  </sheetData>
  <mergeCells count="3">
    <mergeCell ref="B5:E5"/>
    <mergeCell ref="B6:E6"/>
    <mergeCell ref="B7:E7"/>
  </mergeCells>
  <conditionalFormatting sqref="F1:F2 E13 F24:F1048576 E23 F10:F11 A14:A23">
    <cfRule type="containsText" dxfId="23" priority="5" operator="containsText" text="Complete">
      <formula>NOT(ISERROR(SEARCH("Complete",A1)))</formula>
    </cfRule>
    <cfRule type="containsText" dxfId="22" priority="6" operator="containsText" text="Compete">
      <formula>NOT(ISERROR(SEARCH("Compete",A1)))</formula>
    </cfRule>
    <cfRule type="containsText" dxfId="21" priority="7" operator="containsText" text="Underway">
      <formula>NOT(ISERROR(SEARCH("Underway",A1)))</formula>
    </cfRule>
    <cfRule type="containsText" dxfId="20" priority="8" operator="containsText" text="Future">
      <formula>NOT(ISERROR(SEARCH("Future",A1)))</formula>
    </cfRule>
  </conditionalFormatting>
  <pageMargins left="0.7" right="0.7" top="0.75" bottom="0.75" header="0.3" footer="0.3"/>
  <pageSetup scale="2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9C8AE-85EB-4CA7-872F-7731E8DBFEAE}">
  <sheetPr>
    <pageSetUpPr fitToPage="1"/>
  </sheetPr>
  <dimension ref="A1:AG22"/>
  <sheetViews>
    <sheetView zoomScale="98" zoomScaleNormal="98" workbookViewId="0">
      <selection activeCell="B8" sqref="B8:E8"/>
    </sheetView>
  </sheetViews>
  <sheetFormatPr defaultColWidth="9.1796875" defaultRowHeight="14" x14ac:dyDescent="0.3"/>
  <cols>
    <col min="1" max="1" width="25.26953125" style="8" customWidth="1"/>
    <col min="2" max="2" width="23.453125" style="8" customWidth="1"/>
    <col min="3" max="3" width="36.1796875" style="8" customWidth="1"/>
    <col min="4" max="5" width="23.453125" style="8" customWidth="1"/>
    <col min="6" max="6" width="17.1796875" style="8" customWidth="1"/>
    <col min="7" max="7" width="15.54296875" style="8" customWidth="1"/>
    <col min="8" max="9" width="17.7265625" style="8" customWidth="1"/>
    <col min="10" max="10" width="18.81640625" style="8" customWidth="1"/>
    <col min="11" max="14" width="15.7265625" style="8" customWidth="1"/>
    <col min="15" max="15" width="84.1796875" style="8" customWidth="1"/>
    <col min="16" max="16" width="23.26953125" style="61" bestFit="1" customWidth="1"/>
    <col min="17" max="17" width="8.81640625" style="61" customWidth="1"/>
    <col min="18" max="18" width="8.7265625" style="30" customWidth="1"/>
    <col min="19" max="19" width="11.453125" style="61" customWidth="1"/>
    <col min="20" max="20" width="12" style="30" customWidth="1"/>
    <col min="21" max="21" width="9.81640625" style="61" customWidth="1"/>
    <col min="22" max="22" width="10.26953125" style="30" customWidth="1"/>
    <col min="23" max="23" width="8.81640625" style="30" customWidth="1"/>
    <col min="24" max="24" width="9.1796875" style="8"/>
    <col min="25" max="26" width="0" style="8" hidden="1" customWidth="1"/>
    <col min="27" max="27" width="11.1796875" style="8" hidden="1" customWidth="1"/>
    <col min="28" max="32" width="0" style="8" hidden="1" customWidth="1"/>
    <col min="33" max="33" width="9.81640625" style="8" hidden="1" customWidth="1"/>
    <col min="34" max="34" width="0" style="8" hidden="1" customWidth="1"/>
    <col min="35" max="16384" width="9.1796875" style="8"/>
  </cols>
  <sheetData>
    <row r="1" spans="1:28" s="287" customFormat="1" ht="18" x14ac:dyDescent="0.4">
      <c r="A1" s="339" t="s">
        <v>132</v>
      </c>
      <c r="B1" s="282"/>
      <c r="C1" s="282"/>
      <c r="D1" s="282"/>
      <c r="E1" s="282"/>
      <c r="F1" s="282"/>
      <c r="G1" s="282"/>
      <c r="H1" s="381"/>
      <c r="I1" s="381"/>
      <c r="J1" s="381"/>
      <c r="K1" s="381"/>
      <c r="L1" s="381"/>
      <c r="M1" s="381"/>
      <c r="N1" s="381"/>
      <c r="O1" s="381"/>
      <c r="P1" s="383"/>
      <c r="Q1" s="384"/>
      <c r="R1" s="384"/>
      <c r="S1" s="384"/>
      <c r="T1" s="384"/>
      <c r="U1" s="384"/>
      <c r="V1" s="384"/>
      <c r="W1" s="384"/>
      <c r="X1" s="384"/>
      <c r="Y1" s="384"/>
      <c r="Z1" s="384"/>
      <c r="AA1" s="384"/>
      <c r="AB1" s="385"/>
    </row>
    <row r="2" spans="1:28" ht="15.65" customHeight="1" x14ac:dyDescent="0.3">
      <c r="A2" s="3"/>
      <c r="B2" s="3"/>
      <c r="C2" s="3"/>
      <c r="D2" s="3"/>
      <c r="E2" s="3"/>
      <c r="F2" s="3"/>
      <c r="G2" s="3"/>
      <c r="H2" s="382"/>
      <c r="I2" s="382"/>
      <c r="J2" s="382"/>
      <c r="K2" s="382"/>
      <c r="L2" s="382"/>
      <c r="M2" s="382"/>
      <c r="N2" s="382"/>
      <c r="O2" s="382"/>
      <c r="P2" s="50"/>
      <c r="Q2" s="51"/>
      <c r="R2" s="52"/>
      <c r="S2" s="53"/>
      <c r="T2" s="386"/>
      <c r="U2" s="386"/>
      <c r="V2" s="386"/>
      <c r="W2" s="386"/>
      <c r="X2" s="386"/>
      <c r="Y2" s="386"/>
      <c r="Z2" s="386"/>
      <c r="AA2" s="54"/>
      <c r="AB2" s="55"/>
    </row>
    <row r="3" spans="1:28" ht="15.65" customHeight="1" x14ac:dyDescent="0.3">
      <c r="A3" s="3" t="s">
        <v>133</v>
      </c>
      <c r="C3" s="3"/>
      <c r="D3" s="3"/>
      <c r="E3" s="3"/>
      <c r="F3" s="3"/>
      <c r="G3" s="3"/>
      <c r="H3" s="49"/>
      <c r="I3" s="49"/>
      <c r="J3" s="49"/>
      <c r="K3" s="49"/>
      <c r="L3" s="49"/>
      <c r="M3" s="49"/>
      <c r="N3" s="49"/>
      <c r="O3" s="49"/>
      <c r="P3" s="3"/>
      <c r="Q3" s="51"/>
      <c r="R3" s="51"/>
      <c r="S3" s="56"/>
      <c r="T3" s="57"/>
      <c r="U3" s="57"/>
      <c r="V3" s="57"/>
      <c r="W3" s="57"/>
      <c r="X3" s="57"/>
      <c r="Y3" s="57"/>
      <c r="Z3" s="57"/>
      <c r="AA3" s="51"/>
      <c r="AB3" s="56"/>
    </row>
    <row r="4" spans="1:28" ht="15.65" customHeight="1" x14ac:dyDescent="0.3">
      <c r="A4" s="3"/>
      <c r="C4" s="3"/>
      <c r="D4" s="3"/>
      <c r="E4" s="3"/>
      <c r="F4" s="3"/>
      <c r="G4" s="3"/>
      <c r="H4" s="49"/>
      <c r="I4" s="49"/>
      <c r="J4" s="49"/>
      <c r="K4" s="49"/>
      <c r="L4" s="49"/>
      <c r="M4" s="49"/>
      <c r="N4" s="49"/>
      <c r="O4" s="49"/>
      <c r="P4" s="3"/>
      <c r="Q4" s="51"/>
      <c r="R4" s="51"/>
      <c r="S4" s="56"/>
      <c r="T4" s="57"/>
      <c r="U4" s="57"/>
      <c r="V4" s="57"/>
      <c r="W4" s="57"/>
      <c r="X4" s="57"/>
      <c r="Y4" s="57"/>
      <c r="Z4" s="57"/>
      <c r="AA4" s="51"/>
      <c r="AB4" s="56"/>
    </row>
    <row r="5" spans="1:28" s="58" customFormat="1" ht="33.75" customHeight="1" x14ac:dyDescent="0.35">
      <c r="A5" s="344" t="s">
        <v>134</v>
      </c>
      <c r="B5" s="387" t="s">
        <v>135</v>
      </c>
      <c r="C5" s="387"/>
      <c r="D5" s="387"/>
      <c r="E5" s="388"/>
      <c r="F5" s="323"/>
    </row>
    <row r="6" spans="1:28" s="58" customFormat="1" ht="95.15" customHeight="1" x14ac:dyDescent="0.35">
      <c r="A6" s="345" t="s">
        <v>136</v>
      </c>
      <c r="B6" s="389" t="s">
        <v>276</v>
      </c>
      <c r="C6" s="373"/>
      <c r="D6" s="373"/>
      <c r="E6" s="374"/>
      <c r="F6" s="323"/>
    </row>
    <row r="7" spans="1:28" s="58" customFormat="1" ht="59.5" customHeight="1" x14ac:dyDescent="0.35">
      <c r="A7" s="345" t="s">
        <v>137</v>
      </c>
      <c r="B7" s="373" t="s">
        <v>277</v>
      </c>
      <c r="C7" s="373"/>
      <c r="D7" s="373"/>
      <c r="E7" s="374"/>
      <c r="F7" s="323"/>
    </row>
    <row r="8" spans="1:28" s="58" customFormat="1" ht="117" customHeight="1" x14ac:dyDescent="0.35">
      <c r="A8" s="345" t="s">
        <v>138</v>
      </c>
      <c r="B8" s="373" t="s">
        <v>139</v>
      </c>
      <c r="C8" s="373"/>
      <c r="D8" s="373"/>
      <c r="E8" s="374"/>
      <c r="F8" s="323"/>
    </row>
    <row r="9" spans="1:28" s="58" customFormat="1" x14ac:dyDescent="0.35">
      <c r="A9" s="375" t="s">
        <v>140</v>
      </c>
      <c r="B9" s="373" t="s">
        <v>141</v>
      </c>
      <c r="C9" s="377"/>
      <c r="D9" s="377"/>
      <c r="E9" s="378"/>
      <c r="F9" s="323"/>
    </row>
    <row r="10" spans="1:28" s="58" customFormat="1" x14ac:dyDescent="0.3">
      <c r="A10" s="375"/>
      <c r="B10" s="377"/>
      <c r="C10" s="377"/>
      <c r="D10" s="377"/>
      <c r="E10" s="378"/>
      <c r="F10" s="323"/>
      <c r="G10" s="31"/>
    </row>
    <row r="11" spans="1:28" s="58" customFormat="1" x14ac:dyDescent="0.35">
      <c r="A11" s="375"/>
      <c r="B11" s="377"/>
      <c r="C11" s="377"/>
      <c r="D11" s="377"/>
      <c r="E11" s="378"/>
      <c r="F11" s="323"/>
    </row>
    <row r="12" spans="1:28" s="58" customFormat="1" x14ac:dyDescent="0.35">
      <c r="A12" s="375"/>
      <c r="B12" s="377"/>
      <c r="C12" s="377"/>
      <c r="D12" s="377"/>
      <c r="E12" s="378"/>
      <c r="F12" s="323"/>
    </row>
    <row r="13" spans="1:28" s="58" customFormat="1" x14ac:dyDescent="0.35">
      <c r="A13" s="376"/>
      <c r="B13" s="379"/>
      <c r="C13" s="379"/>
      <c r="D13" s="379"/>
      <c r="E13" s="380"/>
      <c r="F13" s="324"/>
    </row>
    <row r="14" spans="1:28" x14ac:dyDescent="0.3">
      <c r="A14" s="300"/>
      <c r="B14" s="300"/>
      <c r="C14" s="300"/>
      <c r="D14" s="300"/>
      <c r="E14" s="300"/>
      <c r="F14" s="300"/>
    </row>
    <row r="15" spans="1:28" x14ac:dyDescent="0.3">
      <c r="A15" s="346" t="s">
        <v>142</v>
      </c>
      <c r="B15" s="292"/>
      <c r="C15" s="292"/>
      <c r="D15" s="292"/>
      <c r="E15" s="292"/>
      <c r="F15" s="292"/>
      <c r="L15" s="61"/>
      <c r="M15" s="61"/>
      <c r="N15" s="30"/>
      <c r="O15" s="61"/>
      <c r="P15" s="30"/>
      <c r="S15" s="30"/>
      <c r="T15" s="8"/>
      <c r="U15" s="8"/>
      <c r="V15" s="8"/>
      <c r="W15" s="8"/>
    </row>
    <row r="16" spans="1:28" x14ac:dyDescent="0.3">
      <c r="A16" s="292"/>
      <c r="B16" s="292"/>
      <c r="C16" s="292"/>
      <c r="D16" s="292"/>
      <c r="E16" s="292"/>
      <c r="F16" s="292"/>
      <c r="L16" s="61"/>
      <c r="M16" s="61"/>
      <c r="N16" s="30"/>
      <c r="O16" s="61"/>
      <c r="P16" s="30"/>
      <c r="S16" s="30"/>
      <c r="T16" s="8"/>
      <c r="U16" s="8"/>
      <c r="V16" s="8"/>
      <c r="W16" s="8"/>
    </row>
    <row r="17" spans="1:23" ht="39" x14ac:dyDescent="0.3">
      <c r="A17" s="340" t="s">
        <v>109</v>
      </c>
      <c r="B17" s="347" t="s">
        <v>274</v>
      </c>
      <c r="C17" s="347" t="s">
        <v>278</v>
      </c>
      <c r="D17" s="347" t="s">
        <v>143</v>
      </c>
      <c r="E17" s="347" t="s">
        <v>144</v>
      </c>
      <c r="F17" s="348" t="s">
        <v>145</v>
      </c>
      <c r="L17" s="61"/>
      <c r="M17" s="61"/>
      <c r="N17" s="30"/>
      <c r="O17" s="61"/>
      <c r="P17" s="30"/>
      <c r="S17" s="30"/>
      <c r="T17" s="8"/>
      <c r="U17" s="8"/>
      <c r="V17" s="8"/>
      <c r="W17" s="8"/>
    </row>
    <row r="18" spans="1:23" x14ac:dyDescent="0.3">
      <c r="A18" s="349" t="s">
        <v>120</v>
      </c>
      <c r="B18" s="350">
        <f>'Tab 8 - Population Forecast'!P13</f>
        <v>946835.32608248352</v>
      </c>
      <c r="C18" s="350">
        <f>'Tab 8 - Population Forecast'!P11</f>
        <v>529843.88820802805</v>
      </c>
      <c r="D18" s="350">
        <f>B18-C18</f>
        <v>416991.43787445547</v>
      </c>
      <c r="E18" s="351">
        <f>ROUND(D18/B18,2)</f>
        <v>0.44</v>
      </c>
      <c r="F18" s="352">
        <f>E18*SUM('Tab 4 - Infrastructure'!D16:D23)</f>
        <v>51676046.040151812</v>
      </c>
      <c r="L18" s="61"/>
      <c r="M18" s="61"/>
      <c r="N18" s="30"/>
      <c r="O18" s="61"/>
      <c r="P18" s="30"/>
      <c r="S18" s="30"/>
      <c r="T18" s="8"/>
      <c r="U18" s="8"/>
      <c r="V18" s="8"/>
      <c r="W18" s="8"/>
    </row>
    <row r="19" spans="1:23" x14ac:dyDescent="0.3">
      <c r="A19" s="300"/>
      <c r="B19" s="300"/>
      <c r="C19" s="300"/>
      <c r="D19" s="300"/>
      <c r="E19" s="300"/>
      <c r="F19" s="300"/>
      <c r="M19" s="61"/>
      <c r="N19" s="61"/>
      <c r="O19" s="30"/>
      <c r="Q19" s="30"/>
      <c r="R19" s="61"/>
      <c r="S19" s="30"/>
      <c r="U19" s="8"/>
      <c r="V19" s="8"/>
      <c r="W19" s="8"/>
    </row>
    <row r="20" spans="1:23" x14ac:dyDescent="0.3">
      <c r="A20" s="300"/>
      <c r="B20" s="300"/>
      <c r="C20" s="300"/>
      <c r="D20" s="300"/>
      <c r="E20" s="300"/>
      <c r="F20" s="300"/>
      <c r="G20" s="34"/>
    </row>
    <row r="21" spans="1:23" x14ac:dyDescent="0.3">
      <c r="A21" s="300"/>
      <c r="B21" s="300"/>
      <c r="C21" s="300"/>
      <c r="D21" s="300"/>
      <c r="E21" s="300"/>
      <c r="F21" s="300"/>
    </row>
    <row r="22" spans="1:23" x14ac:dyDescent="0.3">
      <c r="A22" s="300"/>
      <c r="B22" s="300"/>
      <c r="C22" s="300"/>
      <c r="D22" s="300"/>
      <c r="E22" s="300"/>
      <c r="F22" s="300"/>
      <c r="G22" s="44"/>
    </row>
  </sheetData>
  <mergeCells count="9">
    <mergeCell ref="B8:E8"/>
    <mergeCell ref="A9:A13"/>
    <mergeCell ref="B9:E13"/>
    <mergeCell ref="H1:O2"/>
    <mergeCell ref="P1:AB1"/>
    <mergeCell ref="T2:Z2"/>
    <mergeCell ref="B5:E5"/>
    <mergeCell ref="B6:E6"/>
    <mergeCell ref="B7:E7"/>
  </mergeCells>
  <conditionalFormatting sqref="F20:F1048576 F1:F13 E19 D18">
    <cfRule type="containsText" dxfId="19" priority="17" operator="containsText" text="Complete">
      <formula>NOT(ISERROR(SEARCH("Complete",D1)))</formula>
    </cfRule>
    <cfRule type="containsText" dxfId="18" priority="18" operator="containsText" text="Compete">
      <formula>NOT(ISERROR(SEARCH("Compete",D1)))</formula>
    </cfRule>
    <cfRule type="containsText" dxfId="17" priority="19" operator="containsText" text="Underway">
      <formula>NOT(ISERROR(SEARCH("Underway",D1)))</formula>
    </cfRule>
    <cfRule type="containsText" dxfId="16" priority="20" operator="containsText" text="Future">
      <formula>NOT(ISERROR(SEARCH("Future",D1)))</formula>
    </cfRule>
  </conditionalFormatting>
  <conditionalFormatting sqref="E18">
    <cfRule type="containsText" dxfId="15" priority="13" operator="containsText" text="Complete">
      <formula>NOT(ISERROR(SEARCH("Complete",E18)))</formula>
    </cfRule>
    <cfRule type="containsText" dxfId="14" priority="14" operator="containsText" text="Compete">
      <formula>NOT(ISERROR(SEARCH("Compete",E18)))</formula>
    </cfRule>
    <cfRule type="containsText" dxfId="13" priority="15" operator="containsText" text="Underway">
      <formula>NOT(ISERROR(SEARCH("Underway",E18)))</formula>
    </cfRule>
    <cfRule type="containsText" dxfId="12" priority="16" operator="containsText" text="Future">
      <formula>NOT(ISERROR(SEARCH("Future",E18)))</formula>
    </cfRule>
  </conditionalFormatting>
  <conditionalFormatting sqref="F17">
    <cfRule type="containsText" dxfId="11" priority="9" operator="containsText" text="Complete">
      <formula>NOT(ISERROR(SEARCH("Complete",F17)))</formula>
    </cfRule>
    <cfRule type="containsText" dxfId="10" priority="10" operator="containsText" text="Compete">
      <formula>NOT(ISERROR(SEARCH("Compete",F17)))</formula>
    </cfRule>
    <cfRule type="containsText" dxfId="9" priority="11" operator="containsText" text="Underway">
      <formula>NOT(ISERROR(SEARCH("Underway",F17)))</formula>
    </cfRule>
    <cfRule type="containsText" dxfId="8" priority="12" operator="containsText" text="Future">
      <formula>NOT(ISERROR(SEARCH("Future",F17)))</formula>
    </cfRule>
  </conditionalFormatting>
  <conditionalFormatting sqref="F18">
    <cfRule type="containsText" dxfId="7" priority="5" operator="containsText" text="Complete">
      <formula>NOT(ISERROR(SEARCH("Complete",F18)))</formula>
    </cfRule>
    <cfRule type="containsText" dxfId="6" priority="6" operator="containsText" text="Compete">
      <formula>NOT(ISERROR(SEARCH("Compete",F18)))</formula>
    </cfRule>
    <cfRule type="containsText" dxfId="5" priority="7" operator="containsText" text="Underway">
      <formula>NOT(ISERROR(SEARCH("Underway",F18)))</formula>
    </cfRule>
    <cfRule type="containsText" dxfId="4" priority="8" operator="containsText" text="Future">
      <formula>NOT(ISERROR(SEARCH("Future",F18)))</formula>
    </cfRule>
  </conditionalFormatting>
  <conditionalFormatting sqref="G22">
    <cfRule type="containsText" dxfId="3" priority="1" operator="containsText" text="Complete">
      <formula>NOT(ISERROR(SEARCH("Complete",G22)))</formula>
    </cfRule>
    <cfRule type="containsText" dxfId="2" priority="2" operator="containsText" text="Compete">
      <formula>NOT(ISERROR(SEARCH("Compete",G22)))</formula>
    </cfRule>
    <cfRule type="containsText" dxfId="1" priority="3" operator="containsText" text="Underway">
      <formula>NOT(ISERROR(SEARCH("Underway",G22)))</formula>
    </cfRule>
    <cfRule type="containsText" dxfId="0" priority="4" operator="containsText" text="Future">
      <formula>NOT(ISERROR(SEARCH("Future",G22)))</formula>
    </cfRule>
  </conditionalFormatting>
  <pageMargins left="0.7" right="0.7" top="0.75" bottom="0.75" header="0.3" footer="0.3"/>
  <pageSetup scale="6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3D878-A2FF-4B42-B1A5-7670CF28907F}">
  <sheetPr codeName="Sheet7">
    <pageSetUpPr fitToPage="1"/>
  </sheetPr>
  <dimension ref="A1:BS53"/>
  <sheetViews>
    <sheetView topLeftCell="A46" zoomScale="80" zoomScaleNormal="80" workbookViewId="0">
      <pane xSplit="9" topLeftCell="AR1" activePane="topRight" state="frozen"/>
      <selection activeCell="N26" sqref="N26"/>
      <selection pane="topRight" activeCell="I71" sqref="I71"/>
    </sheetView>
  </sheetViews>
  <sheetFormatPr defaultColWidth="22.81640625" defaultRowHeight="14" x14ac:dyDescent="0.3"/>
  <cols>
    <col min="1" max="1" width="3.26953125" style="8" hidden="1" customWidth="1"/>
    <col min="2" max="2" width="5.7265625" style="8" customWidth="1"/>
    <col min="3" max="3" width="47.81640625" style="8" customWidth="1"/>
    <col min="4" max="4" width="16.7265625" style="8" customWidth="1"/>
    <col min="5" max="5" width="18.453125" style="8" customWidth="1"/>
    <col min="6" max="6" width="16.7265625" style="8" customWidth="1"/>
    <col min="7" max="7" width="25.1796875" style="8" customWidth="1"/>
    <col min="8" max="9" width="16.7265625" style="8" customWidth="1"/>
    <col min="10" max="10" width="4.453125" style="8" hidden="1" customWidth="1"/>
    <col min="11" max="11" width="4.81640625" style="8" customWidth="1"/>
    <col min="12" max="12" width="12.81640625" style="8" bestFit="1" customWidth="1"/>
    <col min="13" max="13" width="15.54296875" style="8" bestFit="1" customWidth="1"/>
    <col min="14" max="15" width="15.1796875" style="8" bestFit="1" customWidth="1"/>
    <col min="16" max="16" width="19.1796875" style="8" bestFit="1" customWidth="1"/>
    <col min="17" max="23" width="15.1796875" style="8" bestFit="1" customWidth="1"/>
    <col min="24" max="43" width="16.1796875" style="8" bestFit="1" customWidth="1"/>
    <col min="44" max="16384" width="22.81640625" style="8"/>
  </cols>
  <sheetData>
    <row r="1" spans="2:68" s="287" customFormat="1" ht="18" x14ac:dyDescent="0.4">
      <c r="B1" s="338" t="s">
        <v>146</v>
      </c>
      <c r="C1" s="285"/>
    </row>
    <row r="2" spans="2:68" x14ac:dyDescent="0.3">
      <c r="C2" s="31"/>
    </row>
    <row r="3" spans="2:68" ht="14.5" thickBot="1" x14ac:dyDescent="0.35">
      <c r="B3" s="154" t="s">
        <v>147</v>
      </c>
      <c r="C3" s="154"/>
      <c r="D3" s="155"/>
      <c r="E3" s="155"/>
      <c r="F3" s="267">
        <v>5831.5884832965967</v>
      </c>
      <c r="G3" s="155" t="s">
        <v>148</v>
      </c>
      <c r="H3" s="155"/>
      <c r="I3" s="156">
        <f>AU43</f>
        <v>93</v>
      </c>
    </row>
    <row r="4" spans="2:68" x14ac:dyDescent="0.3">
      <c r="B4" s="404" t="s">
        <v>149</v>
      </c>
      <c r="C4" s="405"/>
      <c r="D4" s="405"/>
      <c r="E4" s="405"/>
      <c r="F4" s="405"/>
      <c r="G4" s="405"/>
      <c r="H4" s="405"/>
      <c r="I4" s="405"/>
    </row>
    <row r="5" spans="2:68" x14ac:dyDescent="0.3">
      <c r="B5" s="405"/>
      <c r="C5" s="405"/>
      <c r="D5" s="405"/>
      <c r="E5" s="405"/>
      <c r="F5" s="405"/>
      <c r="G5" s="405"/>
      <c r="H5" s="405"/>
      <c r="I5" s="405"/>
    </row>
    <row r="6" spans="2:68" x14ac:dyDescent="0.3">
      <c r="B6" s="405"/>
      <c r="C6" s="405"/>
      <c r="D6" s="405"/>
      <c r="E6" s="405"/>
      <c r="F6" s="405"/>
      <c r="G6" s="405"/>
      <c r="H6" s="405"/>
      <c r="I6" s="405"/>
    </row>
    <row r="7" spans="2:68" x14ac:dyDescent="0.3">
      <c r="B7" s="405"/>
      <c r="C7" s="405"/>
      <c r="D7" s="405"/>
      <c r="E7" s="405"/>
      <c r="F7" s="405"/>
      <c r="G7" s="405"/>
      <c r="H7" s="405"/>
      <c r="I7" s="405"/>
    </row>
    <row r="8" spans="2:68" x14ac:dyDescent="0.3">
      <c r="B8" s="405"/>
      <c r="C8" s="405"/>
      <c r="D8" s="405"/>
      <c r="E8" s="405"/>
      <c r="F8" s="405"/>
      <c r="G8" s="405"/>
      <c r="H8" s="405"/>
      <c r="I8" s="405"/>
    </row>
    <row r="9" spans="2:68" x14ac:dyDescent="0.3">
      <c r="B9" s="405"/>
      <c r="C9" s="405"/>
      <c r="D9" s="405"/>
      <c r="E9" s="405"/>
      <c r="F9" s="405"/>
      <c r="G9" s="405"/>
      <c r="H9" s="405"/>
      <c r="I9" s="405"/>
    </row>
    <row r="10" spans="2:68" s="292" customFormat="1" ht="13" x14ac:dyDescent="0.3">
      <c r="B10" s="288" t="s">
        <v>150</v>
      </c>
      <c r="C10" s="289"/>
      <c r="D10" s="289"/>
      <c r="E10" s="290"/>
      <c r="F10" s="289"/>
      <c r="G10" s="289"/>
      <c r="H10" s="290"/>
      <c r="I10" s="289"/>
      <c r="J10" s="289"/>
      <c r="K10" s="289"/>
      <c r="L10" s="289"/>
      <c r="M10" s="289"/>
      <c r="N10" s="289"/>
      <c r="O10" s="289"/>
      <c r="P10" s="289"/>
      <c r="Q10" s="289"/>
      <c r="R10" s="289"/>
      <c r="S10" s="289"/>
      <c r="T10" s="289"/>
      <c r="U10" s="289"/>
      <c r="V10" s="289"/>
      <c r="W10" s="289"/>
      <c r="X10" s="289"/>
      <c r="Y10" s="289"/>
      <c r="Z10" s="289"/>
      <c r="AA10" s="289"/>
      <c r="AB10" s="289"/>
      <c r="AC10" s="289"/>
      <c r="AD10" s="289"/>
      <c r="AE10" s="289"/>
      <c r="AF10" s="289"/>
      <c r="AG10" s="289"/>
      <c r="AH10" s="289"/>
      <c r="AI10" s="289"/>
      <c r="AJ10" s="289"/>
      <c r="AK10" s="289"/>
      <c r="AL10" s="289"/>
      <c r="AM10" s="289"/>
      <c r="AN10" s="289"/>
      <c r="AO10" s="289"/>
      <c r="AP10" s="289"/>
      <c r="AQ10" s="289"/>
      <c r="AR10" s="289"/>
      <c r="AS10" s="289"/>
      <c r="AT10" s="289"/>
      <c r="AU10" s="289"/>
      <c r="AV10" s="289"/>
      <c r="AW10" s="289"/>
      <c r="AX10" s="289"/>
      <c r="AY10" s="289"/>
      <c r="AZ10" s="289"/>
      <c r="BA10" s="289"/>
      <c r="BB10" s="289"/>
      <c r="BC10" s="289"/>
      <c r="BD10" s="289"/>
      <c r="BE10" s="289"/>
      <c r="BF10" s="289"/>
      <c r="BG10" s="289"/>
      <c r="BH10" s="289"/>
      <c r="BI10" s="289"/>
      <c r="BJ10" s="289"/>
      <c r="BK10" s="289"/>
      <c r="BL10" s="289"/>
      <c r="BM10" s="289"/>
      <c r="BN10" s="289"/>
      <c r="BO10" s="289"/>
      <c r="BP10" s="291"/>
    </row>
    <row r="11" spans="2:68" x14ac:dyDescent="0.3">
      <c r="B11" s="390"/>
      <c r="C11" s="390"/>
      <c r="D11" s="390"/>
      <c r="E11" s="390"/>
      <c r="F11" s="390"/>
      <c r="G11" s="390"/>
      <c r="H11" s="390"/>
      <c r="I11" s="390"/>
      <c r="K11" s="62"/>
    </row>
    <row r="12" spans="2:68" s="63" customFormat="1" ht="48" customHeight="1" x14ac:dyDescent="0.3">
      <c r="C12" s="64" t="s">
        <v>151</v>
      </c>
      <c r="D12" s="65" t="s">
        <v>152</v>
      </c>
      <c r="E12" s="65" t="s">
        <v>153</v>
      </c>
      <c r="F12" s="65" t="s">
        <v>154</v>
      </c>
      <c r="G12" s="65" t="s">
        <v>155</v>
      </c>
      <c r="H12" s="65" t="s">
        <v>156</v>
      </c>
      <c r="I12" s="65" t="s">
        <v>157</v>
      </c>
      <c r="J12" s="66"/>
      <c r="L12" s="63">
        <v>0</v>
      </c>
      <c r="M12" s="63">
        <v>1</v>
      </c>
      <c r="N12" s="63">
        <v>2</v>
      </c>
      <c r="O12" s="63">
        <v>3</v>
      </c>
      <c r="P12" s="8">
        <v>4</v>
      </c>
      <c r="Q12" s="63">
        <v>5</v>
      </c>
      <c r="R12" s="63">
        <v>6</v>
      </c>
      <c r="S12" s="63">
        <v>7</v>
      </c>
      <c r="T12" s="63">
        <v>8</v>
      </c>
      <c r="U12" s="63">
        <v>9</v>
      </c>
      <c r="V12" s="63">
        <v>10</v>
      </c>
      <c r="W12" s="63">
        <v>11</v>
      </c>
      <c r="X12" s="63">
        <v>12</v>
      </c>
      <c r="Y12" s="63">
        <v>13</v>
      </c>
      <c r="Z12" s="63">
        <v>14</v>
      </c>
      <c r="AA12" s="63">
        <v>15</v>
      </c>
      <c r="AB12" s="63">
        <v>16</v>
      </c>
      <c r="AC12" s="63">
        <v>17</v>
      </c>
      <c r="AD12" s="63">
        <v>18</v>
      </c>
      <c r="AE12" s="63">
        <v>19</v>
      </c>
      <c r="AF12" s="63">
        <v>20</v>
      </c>
      <c r="AG12" s="63">
        <v>21</v>
      </c>
      <c r="AH12" s="63">
        <v>22</v>
      </c>
      <c r="AI12" s="63">
        <v>23</v>
      </c>
      <c r="AJ12" s="63">
        <v>24</v>
      </c>
      <c r="AK12" s="63">
        <v>25</v>
      </c>
      <c r="AL12" s="63">
        <v>26</v>
      </c>
      <c r="AM12" s="63">
        <v>27</v>
      </c>
      <c r="AN12" s="63">
        <v>28</v>
      </c>
      <c r="AO12" s="63">
        <v>29</v>
      </c>
      <c r="AP12" s="63">
        <v>30</v>
      </c>
      <c r="AQ12" s="63">
        <v>31</v>
      </c>
      <c r="AR12" s="63">
        <v>32</v>
      </c>
      <c r="AS12" s="63">
        <v>33</v>
      </c>
      <c r="AT12" s="63">
        <v>34</v>
      </c>
      <c r="AU12" s="63">
        <v>35</v>
      </c>
    </row>
    <row r="13" spans="2:68" x14ac:dyDescent="0.3">
      <c r="C13" s="67"/>
      <c r="G13" s="68"/>
      <c r="H13" s="68"/>
      <c r="J13" s="69"/>
      <c r="K13" s="69"/>
      <c r="L13" s="69">
        <v>2023</v>
      </c>
      <c r="M13" s="69">
        <v>2024</v>
      </c>
      <c r="N13" s="69">
        <v>2025</v>
      </c>
      <c r="O13" s="69">
        <v>2026</v>
      </c>
      <c r="P13" s="69">
        <v>2027</v>
      </c>
      <c r="Q13" s="69">
        <v>2028</v>
      </c>
      <c r="R13" s="69">
        <v>2029</v>
      </c>
      <c r="S13" s="69">
        <v>2030</v>
      </c>
      <c r="T13" s="69">
        <v>2031</v>
      </c>
      <c r="U13" s="69">
        <v>2032</v>
      </c>
      <c r="V13" s="69">
        <v>2033</v>
      </c>
      <c r="W13" s="69">
        <v>2034</v>
      </c>
      <c r="X13" s="69">
        <v>2035</v>
      </c>
      <c r="Y13" s="69">
        <v>2036</v>
      </c>
      <c r="Z13" s="69">
        <v>2037</v>
      </c>
      <c r="AA13" s="69">
        <v>2038</v>
      </c>
      <c r="AB13" s="69">
        <v>2039</v>
      </c>
      <c r="AC13" s="69">
        <v>2040</v>
      </c>
      <c r="AD13" s="69">
        <v>2041</v>
      </c>
      <c r="AE13" s="69">
        <v>2042</v>
      </c>
      <c r="AF13" s="69">
        <v>2043</v>
      </c>
      <c r="AG13" s="69">
        <v>2044</v>
      </c>
      <c r="AH13" s="69">
        <v>2045</v>
      </c>
      <c r="AI13" s="69">
        <v>2046</v>
      </c>
      <c r="AJ13" s="69">
        <v>2047</v>
      </c>
      <c r="AK13" s="69">
        <v>2048</v>
      </c>
      <c r="AL13" s="69">
        <v>2049</v>
      </c>
      <c r="AM13" s="69">
        <v>2050</v>
      </c>
      <c r="AN13" s="69">
        <v>2051</v>
      </c>
      <c r="AO13" s="69">
        <v>2052</v>
      </c>
      <c r="AP13" s="69">
        <v>2053</v>
      </c>
      <c r="AQ13" s="69">
        <v>2054</v>
      </c>
      <c r="AR13" s="69">
        <v>2055</v>
      </c>
      <c r="AS13" s="69">
        <v>2056</v>
      </c>
      <c r="AT13" s="69">
        <v>2057</v>
      </c>
      <c r="AU13" s="70">
        <v>2058</v>
      </c>
    </row>
    <row r="14" spans="2:68" x14ac:dyDescent="0.3">
      <c r="C14" s="157"/>
      <c r="D14" s="158"/>
      <c r="E14" s="158"/>
      <c r="F14" s="71"/>
      <c r="G14" s="72"/>
      <c r="H14" s="72"/>
      <c r="I14" s="42"/>
      <c r="L14" s="73"/>
      <c r="M14" s="46">
        <f t="shared" ref="M14:V22" si="0">IF($I14=M$12,$G14,0)*(1+$E$26)^M$12</f>
        <v>0</v>
      </c>
      <c r="N14" s="46">
        <f t="shared" si="0"/>
        <v>0</v>
      </c>
      <c r="O14" s="46">
        <f t="shared" si="0"/>
        <v>0</v>
      </c>
      <c r="P14" s="46">
        <f t="shared" si="0"/>
        <v>0</v>
      </c>
      <c r="Q14" s="46">
        <f t="shared" si="0"/>
        <v>0</v>
      </c>
      <c r="R14" s="46">
        <f t="shared" si="0"/>
        <v>0</v>
      </c>
      <c r="S14" s="46">
        <f t="shared" si="0"/>
        <v>0</v>
      </c>
      <c r="T14" s="46">
        <f t="shared" si="0"/>
        <v>0</v>
      </c>
      <c r="U14" s="46">
        <f t="shared" si="0"/>
        <v>0</v>
      </c>
      <c r="V14" s="46">
        <f t="shared" si="0"/>
        <v>0</v>
      </c>
      <c r="W14" s="46">
        <f t="shared" ref="W14:AF22" si="1">IF($I14=W$12,$G14,0)*(1+$E$26)^W$12</f>
        <v>0</v>
      </c>
      <c r="X14" s="46">
        <f t="shared" si="1"/>
        <v>0</v>
      </c>
      <c r="Y14" s="46">
        <f t="shared" si="1"/>
        <v>0</v>
      </c>
      <c r="Z14" s="46">
        <f t="shared" si="1"/>
        <v>0</v>
      </c>
      <c r="AA14" s="46">
        <f t="shared" si="1"/>
        <v>0</v>
      </c>
      <c r="AB14" s="46">
        <f t="shared" si="1"/>
        <v>0</v>
      </c>
      <c r="AC14" s="46">
        <f t="shared" si="1"/>
        <v>0</v>
      </c>
      <c r="AD14" s="46">
        <f t="shared" si="1"/>
        <v>0</v>
      </c>
      <c r="AE14" s="46">
        <f t="shared" si="1"/>
        <v>0</v>
      </c>
      <c r="AF14" s="46">
        <f t="shared" si="1"/>
        <v>0</v>
      </c>
      <c r="AG14" s="46">
        <f t="shared" ref="AG14:AU22" si="2">IF($I14=AG$12,$G14,0)*(1+$E$26)^AG$12</f>
        <v>0</v>
      </c>
      <c r="AH14" s="46">
        <f t="shared" si="2"/>
        <v>0</v>
      </c>
      <c r="AI14" s="46">
        <f t="shared" si="2"/>
        <v>0</v>
      </c>
      <c r="AJ14" s="46">
        <f t="shared" si="2"/>
        <v>0</v>
      </c>
      <c r="AK14" s="46">
        <f t="shared" si="2"/>
        <v>0</v>
      </c>
      <c r="AL14" s="46">
        <f t="shared" si="2"/>
        <v>0</v>
      </c>
      <c r="AM14" s="46">
        <f t="shared" si="2"/>
        <v>0</v>
      </c>
      <c r="AN14" s="46">
        <f t="shared" si="2"/>
        <v>0</v>
      </c>
      <c r="AO14" s="46">
        <f t="shared" si="2"/>
        <v>0</v>
      </c>
      <c r="AP14" s="46">
        <f t="shared" si="2"/>
        <v>0</v>
      </c>
      <c r="AQ14" s="46">
        <f t="shared" si="2"/>
        <v>0</v>
      </c>
      <c r="AR14" s="46">
        <f t="shared" si="2"/>
        <v>0</v>
      </c>
      <c r="AS14" s="46">
        <f t="shared" si="2"/>
        <v>0</v>
      </c>
      <c r="AT14" s="46">
        <f t="shared" si="2"/>
        <v>0</v>
      </c>
      <c r="AU14" s="74">
        <f t="shared" si="2"/>
        <v>0</v>
      </c>
    </row>
    <row r="15" spans="2:68" x14ac:dyDescent="0.3">
      <c r="C15" s="159" t="str">
        <f>'Tab 4 - Infrastructure'!A16</f>
        <v>Library-1</v>
      </c>
      <c r="D15" s="280">
        <f>'Tab 4 - Infrastructure'!D16</f>
        <v>14680694.897770397</v>
      </c>
      <c r="E15" s="160" t="s">
        <v>158</v>
      </c>
      <c r="F15" s="161">
        <f>'Tab 5 - Benefit Allocation'!$E$18</f>
        <v>0.44</v>
      </c>
      <c r="G15" s="280">
        <f t="shared" ref="G15:G20" si="3">D15*F15</f>
        <v>6459505.7550189747</v>
      </c>
      <c r="H15" s="280">
        <f t="shared" ref="H15:H20" si="4">D15-G15</f>
        <v>8221189.1427514227</v>
      </c>
      <c r="I15" s="162">
        <f>('Tab 4 - Infrastructure'!C16-'Tab 6 - Financial Model'!$M$13)+1</f>
        <v>6</v>
      </c>
      <c r="L15" s="73"/>
      <c r="M15" s="46">
        <f t="shared" si="0"/>
        <v>0</v>
      </c>
      <c r="N15" s="46">
        <f t="shared" si="0"/>
        <v>0</v>
      </c>
      <c r="O15" s="46">
        <f t="shared" si="0"/>
        <v>0</v>
      </c>
      <c r="P15" s="46">
        <f t="shared" si="0"/>
        <v>0</v>
      </c>
      <c r="Q15" s="46">
        <f t="shared" si="0"/>
        <v>0</v>
      </c>
      <c r="R15" s="46">
        <f t="shared" si="0"/>
        <v>7977278.0469579892</v>
      </c>
      <c r="S15" s="46">
        <f t="shared" si="0"/>
        <v>0</v>
      </c>
      <c r="T15" s="46">
        <f t="shared" si="0"/>
        <v>0</v>
      </c>
      <c r="U15" s="46">
        <f t="shared" si="0"/>
        <v>0</v>
      </c>
      <c r="V15" s="46">
        <f t="shared" si="0"/>
        <v>0</v>
      </c>
      <c r="W15" s="46">
        <f t="shared" si="1"/>
        <v>0</v>
      </c>
      <c r="X15" s="46">
        <f t="shared" si="1"/>
        <v>0</v>
      </c>
      <c r="Y15" s="46">
        <f t="shared" si="1"/>
        <v>0</v>
      </c>
      <c r="Z15" s="46">
        <f t="shared" si="1"/>
        <v>0</v>
      </c>
      <c r="AA15" s="46">
        <f t="shared" si="1"/>
        <v>0</v>
      </c>
      <c r="AB15" s="46">
        <f t="shared" si="1"/>
        <v>0</v>
      </c>
      <c r="AC15" s="46">
        <f t="shared" si="1"/>
        <v>0</v>
      </c>
      <c r="AD15" s="46">
        <f t="shared" si="1"/>
        <v>0</v>
      </c>
      <c r="AE15" s="46">
        <f t="shared" si="1"/>
        <v>0</v>
      </c>
      <c r="AF15" s="46">
        <f t="shared" si="1"/>
        <v>0</v>
      </c>
      <c r="AG15" s="46">
        <f t="shared" si="2"/>
        <v>0</v>
      </c>
      <c r="AH15" s="46">
        <f t="shared" si="2"/>
        <v>0</v>
      </c>
      <c r="AI15" s="46">
        <f t="shared" si="2"/>
        <v>0</v>
      </c>
      <c r="AJ15" s="46">
        <f t="shared" si="2"/>
        <v>0</v>
      </c>
      <c r="AK15" s="46">
        <f t="shared" si="2"/>
        <v>0</v>
      </c>
      <c r="AL15" s="46">
        <f t="shared" si="2"/>
        <v>0</v>
      </c>
      <c r="AM15" s="46">
        <f t="shared" si="2"/>
        <v>0</v>
      </c>
      <c r="AN15" s="46">
        <f t="shared" si="2"/>
        <v>0</v>
      </c>
      <c r="AO15" s="46">
        <f t="shared" si="2"/>
        <v>0</v>
      </c>
      <c r="AP15" s="46">
        <f t="shared" si="2"/>
        <v>0</v>
      </c>
      <c r="AQ15" s="46">
        <f t="shared" si="2"/>
        <v>0</v>
      </c>
      <c r="AR15" s="46">
        <f t="shared" si="2"/>
        <v>0</v>
      </c>
      <c r="AS15" s="46">
        <f t="shared" si="2"/>
        <v>0</v>
      </c>
      <c r="AT15" s="46">
        <f t="shared" si="2"/>
        <v>0</v>
      </c>
      <c r="AU15" s="74">
        <f t="shared" si="2"/>
        <v>0</v>
      </c>
    </row>
    <row r="16" spans="2:68" x14ac:dyDescent="0.3">
      <c r="C16" s="159" t="str">
        <f>'Tab 4 - Infrastructure'!A17</f>
        <v>Library-2</v>
      </c>
      <c r="D16" s="280">
        <f>'Tab 4 - Infrastructure'!D17</f>
        <v>14680694.897770397</v>
      </c>
      <c r="E16" s="160" t="s">
        <v>158</v>
      </c>
      <c r="F16" s="161">
        <f>'Tab 5 - Benefit Allocation'!$E$18</f>
        <v>0.44</v>
      </c>
      <c r="G16" s="280">
        <f t="shared" si="3"/>
        <v>6459505.7550189747</v>
      </c>
      <c r="H16" s="280">
        <f t="shared" si="4"/>
        <v>8221189.1427514227</v>
      </c>
      <c r="I16" s="162">
        <f>('Tab 4 - Infrastructure'!C17-'Tab 6 - Financial Model'!$M$13)+1</f>
        <v>11</v>
      </c>
      <c r="L16" s="73"/>
      <c r="M16" s="46">
        <f t="shared" si="0"/>
        <v>0</v>
      </c>
      <c r="N16" s="46">
        <f t="shared" si="0"/>
        <v>0</v>
      </c>
      <c r="O16" s="46">
        <f t="shared" si="0"/>
        <v>0</v>
      </c>
      <c r="P16" s="46">
        <f t="shared" si="0"/>
        <v>0</v>
      </c>
      <c r="Q16" s="46">
        <f t="shared" si="0"/>
        <v>0</v>
      </c>
      <c r="R16" s="46">
        <f t="shared" si="0"/>
        <v>0</v>
      </c>
      <c r="S16" s="46">
        <f t="shared" si="0"/>
        <v>0</v>
      </c>
      <c r="T16" s="46">
        <f t="shared" si="0"/>
        <v>0</v>
      </c>
      <c r="U16" s="46">
        <f t="shared" si="0"/>
        <v>0</v>
      </c>
      <c r="V16" s="46">
        <f t="shared" si="0"/>
        <v>0</v>
      </c>
      <c r="W16" s="46">
        <f t="shared" si="1"/>
        <v>9511176.9817690719</v>
      </c>
      <c r="X16" s="46">
        <f t="shared" si="1"/>
        <v>0</v>
      </c>
      <c r="Y16" s="46">
        <f t="shared" si="1"/>
        <v>0</v>
      </c>
      <c r="Z16" s="46">
        <f t="shared" si="1"/>
        <v>0</v>
      </c>
      <c r="AA16" s="46">
        <f t="shared" si="1"/>
        <v>0</v>
      </c>
      <c r="AB16" s="46">
        <f t="shared" si="1"/>
        <v>0</v>
      </c>
      <c r="AC16" s="46">
        <f t="shared" si="1"/>
        <v>0</v>
      </c>
      <c r="AD16" s="46">
        <f t="shared" si="1"/>
        <v>0</v>
      </c>
      <c r="AE16" s="46">
        <f t="shared" si="1"/>
        <v>0</v>
      </c>
      <c r="AF16" s="46">
        <f t="shared" si="1"/>
        <v>0</v>
      </c>
      <c r="AG16" s="46">
        <f t="shared" si="2"/>
        <v>0</v>
      </c>
      <c r="AH16" s="46">
        <f t="shared" si="2"/>
        <v>0</v>
      </c>
      <c r="AI16" s="46">
        <f t="shared" si="2"/>
        <v>0</v>
      </c>
      <c r="AJ16" s="46">
        <f t="shared" si="2"/>
        <v>0</v>
      </c>
      <c r="AK16" s="46">
        <f t="shared" si="2"/>
        <v>0</v>
      </c>
      <c r="AL16" s="46">
        <f t="shared" si="2"/>
        <v>0</v>
      </c>
      <c r="AM16" s="46">
        <f t="shared" si="2"/>
        <v>0</v>
      </c>
      <c r="AN16" s="46">
        <f t="shared" si="2"/>
        <v>0</v>
      </c>
      <c r="AO16" s="46">
        <f t="shared" si="2"/>
        <v>0</v>
      </c>
      <c r="AP16" s="46">
        <f t="shared" si="2"/>
        <v>0</v>
      </c>
      <c r="AQ16" s="46">
        <f t="shared" si="2"/>
        <v>0</v>
      </c>
      <c r="AR16" s="46">
        <f t="shared" si="2"/>
        <v>0</v>
      </c>
      <c r="AS16" s="46">
        <f t="shared" si="2"/>
        <v>0</v>
      </c>
      <c r="AT16" s="46">
        <f t="shared" si="2"/>
        <v>0</v>
      </c>
      <c r="AU16" s="74">
        <f t="shared" si="2"/>
        <v>0</v>
      </c>
    </row>
    <row r="17" spans="2:68" x14ac:dyDescent="0.3">
      <c r="C17" s="159" t="str">
        <f>'Tab 4 - Infrastructure'!A18</f>
        <v>Library-3</v>
      </c>
      <c r="D17" s="280">
        <f>'Tab 4 - Infrastructure'!D18</f>
        <v>14680694.897770397</v>
      </c>
      <c r="E17" s="160" t="s">
        <v>158</v>
      </c>
      <c r="F17" s="161">
        <f>'Tab 5 - Benefit Allocation'!$E$18</f>
        <v>0.44</v>
      </c>
      <c r="G17" s="280">
        <f t="shared" si="3"/>
        <v>6459505.7550189747</v>
      </c>
      <c r="H17" s="280">
        <f t="shared" si="4"/>
        <v>8221189.1427514227</v>
      </c>
      <c r="I17" s="162">
        <f>('Tab 4 - Infrastructure'!C18-'Tab 6 - Financial Model'!$M$13)+1</f>
        <v>16</v>
      </c>
      <c r="L17" s="73"/>
      <c r="M17" s="46">
        <f t="shared" si="0"/>
        <v>0</v>
      </c>
      <c r="N17" s="46">
        <f t="shared" si="0"/>
        <v>0</v>
      </c>
      <c r="O17" s="46">
        <f t="shared" si="0"/>
        <v>0</v>
      </c>
      <c r="P17" s="46">
        <f t="shared" si="0"/>
        <v>0</v>
      </c>
      <c r="Q17" s="46">
        <f t="shared" si="0"/>
        <v>0</v>
      </c>
      <c r="R17" s="46">
        <f t="shared" si="0"/>
        <v>0</v>
      </c>
      <c r="S17" s="46">
        <f t="shared" si="0"/>
        <v>0</v>
      </c>
      <c r="T17" s="46">
        <f t="shared" si="0"/>
        <v>0</v>
      </c>
      <c r="U17" s="46">
        <f t="shared" si="0"/>
        <v>0</v>
      </c>
      <c r="V17" s="46">
        <f t="shared" si="0"/>
        <v>0</v>
      </c>
      <c r="W17" s="46">
        <f t="shared" si="1"/>
        <v>0</v>
      </c>
      <c r="X17" s="46">
        <f t="shared" si="1"/>
        <v>0</v>
      </c>
      <c r="Y17" s="46">
        <f t="shared" si="1"/>
        <v>0</v>
      </c>
      <c r="Z17" s="46">
        <f t="shared" si="1"/>
        <v>0</v>
      </c>
      <c r="AA17" s="46">
        <f t="shared" si="1"/>
        <v>0</v>
      </c>
      <c r="AB17" s="46">
        <f t="shared" si="1"/>
        <v>11340019.370771499</v>
      </c>
      <c r="AC17" s="46">
        <f t="shared" si="1"/>
        <v>0</v>
      </c>
      <c r="AD17" s="46">
        <f t="shared" si="1"/>
        <v>0</v>
      </c>
      <c r="AE17" s="46">
        <f t="shared" si="1"/>
        <v>0</v>
      </c>
      <c r="AF17" s="46">
        <f t="shared" si="1"/>
        <v>0</v>
      </c>
      <c r="AG17" s="46">
        <f t="shared" si="2"/>
        <v>0</v>
      </c>
      <c r="AH17" s="46">
        <f t="shared" si="2"/>
        <v>0</v>
      </c>
      <c r="AI17" s="46">
        <f t="shared" si="2"/>
        <v>0</v>
      </c>
      <c r="AJ17" s="46">
        <f t="shared" si="2"/>
        <v>0</v>
      </c>
      <c r="AK17" s="46">
        <f t="shared" si="2"/>
        <v>0</v>
      </c>
      <c r="AL17" s="46">
        <f t="shared" si="2"/>
        <v>0</v>
      </c>
      <c r="AM17" s="46">
        <f t="shared" si="2"/>
        <v>0</v>
      </c>
      <c r="AN17" s="46">
        <f t="shared" si="2"/>
        <v>0</v>
      </c>
      <c r="AO17" s="46">
        <f t="shared" si="2"/>
        <v>0</v>
      </c>
      <c r="AP17" s="46">
        <f t="shared" si="2"/>
        <v>0</v>
      </c>
      <c r="AQ17" s="46">
        <f t="shared" si="2"/>
        <v>0</v>
      </c>
      <c r="AR17" s="46">
        <f t="shared" si="2"/>
        <v>0</v>
      </c>
      <c r="AS17" s="46">
        <f t="shared" si="2"/>
        <v>0</v>
      </c>
      <c r="AT17" s="46">
        <f t="shared" si="2"/>
        <v>0</v>
      </c>
      <c r="AU17" s="74">
        <f t="shared" si="2"/>
        <v>0</v>
      </c>
    </row>
    <row r="18" spans="2:68" x14ac:dyDescent="0.3">
      <c r="C18" s="159" t="str">
        <f>'Tab 4 - Infrastructure'!A19</f>
        <v>Library-4</v>
      </c>
      <c r="D18" s="280">
        <f>'Tab 4 - Infrastructure'!D19</f>
        <v>14680694.897770397</v>
      </c>
      <c r="E18" s="160" t="s">
        <v>158</v>
      </c>
      <c r="F18" s="161">
        <f>'Tab 5 - Benefit Allocation'!$E$18</f>
        <v>0.44</v>
      </c>
      <c r="G18" s="280">
        <f t="shared" si="3"/>
        <v>6459505.7550189747</v>
      </c>
      <c r="H18" s="280">
        <f t="shared" si="4"/>
        <v>8221189.1427514227</v>
      </c>
      <c r="I18" s="162">
        <f>('Tab 4 - Infrastructure'!C19-'Tab 6 - Financial Model'!$M$13)+1</f>
        <v>21</v>
      </c>
      <c r="L18" s="73"/>
      <c r="M18" s="46">
        <f t="shared" si="0"/>
        <v>0</v>
      </c>
      <c r="N18" s="46">
        <f t="shared" si="0"/>
        <v>0</v>
      </c>
      <c r="O18" s="46">
        <f t="shared" si="0"/>
        <v>0</v>
      </c>
      <c r="P18" s="46">
        <f t="shared" si="0"/>
        <v>0</v>
      </c>
      <c r="Q18" s="46">
        <f t="shared" si="0"/>
        <v>0</v>
      </c>
      <c r="R18" s="46">
        <f t="shared" si="0"/>
        <v>0</v>
      </c>
      <c r="S18" s="46">
        <f t="shared" si="0"/>
        <v>0</v>
      </c>
      <c r="T18" s="46">
        <f t="shared" si="0"/>
        <v>0</v>
      </c>
      <c r="U18" s="46">
        <f t="shared" si="0"/>
        <v>0</v>
      </c>
      <c r="V18" s="46">
        <f t="shared" si="0"/>
        <v>0</v>
      </c>
      <c r="W18" s="46">
        <f t="shared" si="1"/>
        <v>0</v>
      </c>
      <c r="X18" s="46">
        <f t="shared" si="1"/>
        <v>0</v>
      </c>
      <c r="Y18" s="46">
        <f t="shared" si="1"/>
        <v>0</v>
      </c>
      <c r="Z18" s="46">
        <f t="shared" si="1"/>
        <v>0</v>
      </c>
      <c r="AA18" s="46">
        <f t="shared" si="1"/>
        <v>0</v>
      </c>
      <c r="AB18" s="46">
        <f t="shared" si="1"/>
        <v>0</v>
      </c>
      <c r="AC18" s="46">
        <f t="shared" si="1"/>
        <v>0</v>
      </c>
      <c r="AD18" s="46">
        <f t="shared" si="1"/>
        <v>0</v>
      </c>
      <c r="AE18" s="46">
        <f t="shared" si="1"/>
        <v>0</v>
      </c>
      <c r="AF18" s="46">
        <f t="shared" si="1"/>
        <v>0</v>
      </c>
      <c r="AG18" s="46">
        <f t="shared" si="2"/>
        <v>13520517.97332385</v>
      </c>
      <c r="AH18" s="46">
        <f t="shared" si="2"/>
        <v>0</v>
      </c>
      <c r="AI18" s="46">
        <f t="shared" si="2"/>
        <v>0</v>
      </c>
      <c r="AJ18" s="46">
        <f t="shared" si="2"/>
        <v>0</v>
      </c>
      <c r="AK18" s="46">
        <f t="shared" si="2"/>
        <v>0</v>
      </c>
      <c r="AL18" s="46">
        <f t="shared" si="2"/>
        <v>0</v>
      </c>
      <c r="AM18" s="46">
        <f t="shared" si="2"/>
        <v>0</v>
      </c>
      <c r="AN18" s="46">
        <f t="shared" si="2"/>
        <v>0</v>
      </c>
      <c r="AO18" s="46">
        <f t="shared" si="2"/>
        <v>0</v>
      </c>
      <c r="AP18" s="46">
        <f t="shared" si="2"/>
        <v>0</v>
      </c>
      <c r="AQ18" s="46">
        <f t="shared" si="2"/>
        <v>0</v>
      </c>
      <c r="AR18" s="46">
        <f t="shared" si="2"/>
        <v>0</v>
      </c>
      <c r="AS18" s="46">
        <f t="shared" si="2"/>
        <v>0</v>
      </c>
      <c r="AT18" s="46">
        <f t="shared" si="2"/>
        <v>0</v>
      </c>
      <c r="AU18" s="74">
        <f t="shared" si="2"/>
        <v>0</v>
      </c>
    </row>
    <row r="19" spans="2:68" x14ac:dyDescent="0.3">
      <c r="C19" s="159" t="str">
        <f>'Tab 4 - Infrastructure'!A20</f>
        <v>Library-5</v>
      </c>
      <c r="D19" s="280">
        <f>'Tab 4 - Infrastructure'!D20</f>
        <v>14680694.897770397</v>
      </c>
      <c r="E19" s="160" t="s">
        <v>158</v>
      </c>
      <c r="F19" s="161">
        <f>'Tab 5 - Benefit Allocation'!$E$18</f>
        <v>0.44</v>
      </c>
      <c r="G19" s="280">
        <f t="shared" si="3"/>
        <v>6459505.7550189747</v>
      </c>
      <c r="H19" s="280">
        <f t="shared" si="4"/>
        <v>8221189.1427514227</v>
      </c>
      <c r="I19" s="162">
        <f>('Tab 4 - Infrastructure'!C20-'Tab 6 - Financial Model'!$M$13)+1</f>
        <v>26</v>
      </c>
      <c r="L19" s="73"/>
      <c r="M19" s="46">
        <f t="shared" si="0"/>
        <v>0</v>
      </c>
      <c r="N19" s="46">
        <f t="shared" si="0"/>
        <v>0</v>
      </c>
      <c r="O19" s="46">
        <f t="shared" si="0"/>
        <v>0</v>
      </c>
      <c r="P19" s="46">
        <f t="shared" si="0"/>
        <v>0</v>
      </c>
      <c r="Q19" s="46">
        <f t="shared" si="0"/>
        <v>0</v>
      </c>
      <c r="R19" s="46">
        <f t="shared" si="0"/>
        <v>0</v>
      </c>
      <c r="S19" s="46">
        <f t="shared" si="0"/>
        <v>0</v>
      </c>
      <c r="T19" s="46">
        <f t="shared" si="0"/>
        <v>0</v>
      </c>
      <c r="U19" s="46">
        <f t="shared" si="0"/>
        <v>0</v>
      </c>
      <c r="V19" s="46">
        <f t="shared" si="0"/>
        <v>0</v>
      </c>
      <c r="W19" s="46">
        <f t="shared" si="1"/>
        <v>0</v>
      </c>
      <c r="X19" s="46">
        <f t="shared" si="1"/>
        <v>0</v>
      </c>
      <c r="Y19" s="46">
        <f t="shared" si="1"/>
        <v>0</v>
      </c>
      <c r="Z19" s="46">
        <f t="shared" si="1"/>
        <v>0</v>
      </c>
      <c r="AA19" s="46">
        <f t="shared" si="1"/>
        <v>0</v>
      </c>
      <c r="AB19" s="46">
        <f t="shared" si="1"/>
        <v>0</v>
      </c>
      <c r="AC19" s="46">
        <f t="shared" si="1"/>
        <v>0</v>
      </c>
      <c r="AD19" s="46">
        <f t="shared" si="1"/>
        <v>0</v>
      </c>
      <c r="AE19" s="46">
        <f t="shared" si="1"/>
        <v>0</v>
      </c>
      <c r="AF19" s="46">
        <f t="shared" si="1"/>
        <v>0</v>
      </c>
      <c r="AG19" s="46">
        <f t="shared" si="2"/>
        <v>0</v>
      </c>
      <c r="AH19" s="46">
        <f t="shared" si="2"/>
        <v>0</v>
      </c>
      <c r="AI19" s="46">
        <f t="shared" si="2"/>
        <v>0</v>
      </c>
      <c r="AJ19" s="46">
        <f t="shared" si="2"/>
        <v>0</v>
      </c>
      <c r="AK19" s="46">
        <f t="shared" si="2"/>
        <v>0</v>
      </c>
      <c r="AL19" s="46">
        <f t="shared" si="2"/>
        <v>16120290.476588182</v>
      </c>
      <c r="AM19" s="46">
        <f t="shared" si="2"/>
        <v>0</v>
      </c>
      <c r="AN19" s="46">
        <f t="shared" si="2"/>
        <v>0</v>
      </c>
      <c r="AO19" s="46">
        <f t="shared" si="2"/>
        <v>0</v>
      </c>
      <c r="AP19" s="46">
        <f t="shared" si="2"/>
        <v>0</v>
      </c>
      <c r="AQ19" s="46">
        <f t="shared" si="2"/>
        <v>0</v>
      </c>
      <c r="AR19" s="46">
        <f t="shared" si="2"/>
        <v>0</v>
      </c>
      <c r="AS19" s="46">
        <f t="shared" si="2"/>
        <v>0</v>
      </c>
      <c r="AT19" s="46">
        <f t="shared" si="2"/>
        <v>0</v>
      </c>
      <c r="AU19" s="74">
        <f t="shared" si="2"/>
        <v>0</v>
      </c>
    </row>
    <row r="20" spans="2:68" x14ac:dyDescent="0.3">
      <c r="C20" s="159" t="str">
        <f>'Tab 4 - Infrastructure'!A21</f>
        <v>Library-6</v>
      </c>
      <c r="D20" s="280">
        <f>'Tab 4 - Infrastructure'!D21</f>
        <v>14680694.897770397</v>
      </c>
      <c r="E20" s="160" t="s">
        <v>158</v>
      </c>
      <c r="F20" s="161">
        <f>'Tab 5 - Benefit Allocation'!$E$18</f>
        <v>0.44</v>
      </c>
      <c r="G20" s="280">
        <f t="shared" si="3"/>
        <v>6459505.7550189747</v>
      </c>
      <c r="H20" s="280">
        <f t="shared" si="4"/>
        <v>8221189.1427514227</v>
      </c>
      <c r="I20" s="162">
        <f>('Tab 4 - Infrastructure'!C21-'Tab 6 - Financial Model'!$M$13)+1</f>
        <v>26</v>
      </c>
      <c r="L20" s="73"/>
      <c r="M20" s="46">
        <f t="shared" si="0"/>
        <v>0</v>
      </c>
      <c r="N20" s="46">
        <f t="shared" si="0"/>
        <v>0</v>
      </c>
      <c r="O20" s="46">
        <f t="shared" si="0"/>
        <v>0</v>
      </c>
      <c r="P20" s="46">
        <f t="shared" si="0"/>
        <v>0</v>
      </c>
      <c r="Q20" s="46">
        <f t="shared" si="0"/>
        <v>0</v>
      </c>
      <c r="R20" s="46">
        <f t="shared" si="0"/>
        <v>0</v>
      </c>
      <c r="S20" s="46">
        <f t="shared" si="0"/>
        <v>0</v>
      </c>
      <c r="T20" s="46">
        <f t="shared" si="0"/>
        <v>0</v>
      </c>
      <c r="U20" s="46">
        <f t="shared" si="0"/>
        <v>0</v>
      </c>
      <c r="V20" s="46">
        <f t="shared" si="0"/>
        <v>0</v>
      </c>
      <c r="W20" s="46">
        <f t="shared" si="1"/>
        <v>0</v>
      </c>
      <c r="X20" s="46">
        <f t="shared" si="1"/>
        <v>0</v>
      </c>
      <c r="Y20" s="46">
        <f t="shared" si="1"/>
        <v>0</v>
      </c>
      <c r="Z20" s="46">
        <f t="shared" si="1"/>
        <v>0</v>
      </c>
      <c r="AA20" s="46">
        <f t="shared" si="1"/>
        <v>0</v>
      </c>
      <c r="AB20" s="46">
        <f t="shared" si="1"/>
        <v>0</v>
      </c>
      <c r="AC20" s="46">
        <f t="shared" si="1"/>
        <v>0</v>
      </c>
      <c r="AD20" s="46">
        <f t="shared" si="1"/>
        <v>0</v>
      </c>
      <c r="AE20" s="46">
        <f t="shared" si="1"/>
        <v>0</v>
      </c>
      <c r="AF20" s="46">
        <f t="shared" si="1"/>
        <v>0</v>
      </c>
      <c r="AG20" s="46">
        <f t="shared" si="2"/>
        <v>0</v>
      </c>
      <c r="AH20" s="46">
        <f t="shared" si="2"/>
        <v>0</v>
      </c>
      <c r="AI20" s="46">
        <f t="shared" si="2"/>
        <v>0</v>
      </c>
      <c r="AJ20" s="46">
        <f t="shared" si="2"/>
        <v>0</v>
      </c>
      <c r="AK20" s="46">
        <f t="shared" si="2"/>
        <v>0</v>
      </c>
      <c r="AL20" s="46">
        <f t="shared" si="2"/>
        <v>16120290.476588182</v>
      </c>
      <c r="AM20" s="46">
        <f t="shared" si="2"/>
        <v>0</v>
      </c>
      <c r="AN20" s="46">
        <f t="shared" si="2"/>
        <v>0</v>
      </c>
      <c r="AO20" s="46">
        <f t="shared" si="2"/>
        <v>0</v>
      </c>
      <c r="AP20" s="46">
        <f t="shared" si="2"/>
        <v>0</v>
      </c>
      <c r="AQ20" s="46">
        <f t="shared" si="2"/>
        <v>0</v>
      </c>
      <c r="AR20" s="46">
        <f t="shared" si="2"/>
        <v>0</v>
      </c>
      <c r="AS20" s="46">
        <f t="shared" si="2"/>
        <v>0</v>
      </c>
      <c r="AT20" s="46">
        <f t="shared" si="2"/>
        <v>0</v>
      </c>
      <c r="AU20" s="74">
        <f t="shared" si="2"/>
        <v>0</v>
      </c>
    </row>
    <row r="21" spans="2:68" x14ac:dyDescent="0.3">
      <c r="C21" s="159" t="str">
        <f>'Tab 4 - Infrastructure'!A22</f>
        <v>Library-7</v>
      </c>
      <c r="D21" s="280">
        <f>'Tab 4 - Infrastructure'!D22</f>
        <v>14680694.897770397</v>
      </c>
      <c r="E21" s="160" t="s">
        <v>158</v>
      </c>
      <c r="F21" s="161">
        <f>'Tab 5 - Benefit Allocation'!$E$18</f>
        <v>0.44</v>
      </c>
      <c r="G21" s="280">
        <f t="shared" ref="G21:G22" si="5">D21*F21</f>
        <v>6459505.7550189747</v>
      </c>
      <c r="H21" s="280">
        <f t="shared" ref="H21:H22" si="6">D21-G21</f>
        <v>8221189.1427514227</v>
      </c>
      <c r="I21" s="162">
        <f>('Tab 4 - Infrastructure'!C22-'Tab 6 - Financial Model'!$M$13)+1</f>
        <v>31</v>
      </c>
      <c r="L21" s="73"/>
      <c r="M21" s="46">
        <f t="shared" si="0"/>
        <v>0</v>
      </c>
      <c r="N21" s="46">
        <f t="shared" si="0"/>
        <v>0</v>
      </c>
      <c r="O21" s="46">
        <f t="shared" si="0"/>
        <v>0</v>
      </c>
      <c r="P21" s="46">
        <f t="shared" si="0"/>
        <v>0</v>
      </c>
      <c r="Q21" s="46">
        <f t="shared" si="0"/>
        <v>0</v>
      </c>
      <c r="R21" s="46">
        <f t="shared" si="0"/>
        <v>0</v>
      </c>
      <c r="S21" s="46">
        <f t="shared" si="0"/>
        <v>0</v>
      </c>
      <c r="T21" s="46">
        <f t="shared" si="0"/>
        <v>0</v>
      </c>
      <c r="U21" s="46">
        <f t="shared" si="0"/>
        <v>0</v>
      </c>
      <c r="V21" s="46">
        <f t="shared" si="0"/>
        <v>0</v>
      </c>
      <c r="W21" s="46">
        <f t="shared" si="1"/>
        <v>0</v>
      </c>
      <c r="X21" s="46">
        <f t="shared" si="1"/>
        <v>0</v>
      </c>
      <c r="Y21" s="46">
        <f t="shared" si="1"/>
        <v>0</v>
      </c>
      <c r="Z21" s="46">
        <f t="shared" si="1"/>
        <v>0</v>
      </c>
      <c r="AA21" s="46">
        <f t="shared" si="1"/>
        <v>0</v>
      </c>
      <c r="AB21" s="46">
        <f t="shared" si="1"/>
        <v>0</v>
      </c>
      <c r="AC21" s="46">
        <f t="shared" si="1"/>
        <v>0</v>
      </c>
      <c r="AD21" s="46">
        <f t="shared" si="1"/>
        <v>0</v>
      </c>
      <c r="AE21" s="46">
        <f t="shared" si="1"/>
        <v>0</v>
      </c>
      <c r="AF21" s="46">
        <f t="shared" si="1"/>
        <v>0</v>
      </c>
      <c r="AG21" s="46">
        <f t="shared" si="2"/>
        <v>0</v>
      </c>
      <c r="AH21" s="46">
        <f t="shared" si="2"/>
        <v>0</v>
      </c>
      <c r="AI21" s="46">
        <f t="shared" si="2"/>
        <v>0</v>
      </c>
      <c r="AJ21" s="46">
        <f t="shared" si="2"/>
        <v>0</v>
      </c>
      <c r="AK21" s="46">
        <f t="shared" si="2"/>
        <v>0</v>
      </c>
      <c r="AL21" s="46">
        <f t="shared" si="2"/>
        <v>0</v>
      </c>
      <c r="AM21" s="46">
        <f t="shared" si="2"/>
        <v>0</v>
      </c>
      <c r="AN21" s="46">
        <f t="shared" si="2"/>
        <v>0</v>
      </c>
      <c r="AO21" s="46">
        <f t="shared" si="2"/>
        <v>0</v>
      </c>
      <c r="AP21" s="46">
        <f t="shared" si="2"/>
        <v>0</v>
      </c>
      <c r="AQ21" s="46">
        <f t="shared" si="2"/>
        <v>19219956.333203658</v>
      </c>
      <c r="AR21" s="46">
        <f t="shared" si="2"/>
        <v>0</v>
      </c>
      <c r="AS21" s="46">
        <f t="shared" si="2"/>
        <v>0</v>
      </c>
      <c r="AT21" s="46">
        <f t="shared" si="2"/>
        <v>0</v>
      </c>
      <c r="AU21" s="74">
        <f t="shared" si="2"/>
        <v>0</v>
      </c>
    </row>
    <row r="22" spans="2:68" x14ac:dyDescent="0.3">
      <c r="C22" s="159" t="str">
        <f>'Tab 4 - Infrastructure'!A23</f>
        <v>Library-8</v>
      </c>
      <c r="D22" s="280">
        <f>'Tab 4 - Infrastructure'!D23</f>
        <v>14680694.897770397</v>
      </c>
      <c r="E22" s="160" t="s">
        <v>158</v>
      </c>
      <c r="F22" s="161">
        <f>'Tab 5 - Benefit Allocation'!$E$18</f>
        <v>0.44</v>
      </c>
      <c r="G22" s="280">
        <f t="shared" si="5"/>
        <v>6459505.7550189747</v>
      </c>
      <c r="H22" s="280">
        <f t="shared" si="6"/>
        <v>8221189.1427514227</v>
      </c>
      <c r="I22" s="162">
        <f>('Tab 4 - Infrastructure'!C23-'Tab 6 - Financial Model'!$M$13)+1</f>
        <v>35</v>
      </c>
      <c r="L22" s="73"/>
      <c r="M22" s="46">
        <f t="shared" si="0"/>
        <v>0</v>
      </c>
      <c r="N22" s="46">
        <f t="shared" si="0"/>
        <v>0</v>
      </c>
      <c r="O22" s="46">
        <f t="shared" si="0"/>
        <v>0</v>
      </c>
      <c r="P22" s="46">
        <f t="shared" si="0"/>
        <v>0</v>
      </c>
      <c r="Q22" s="46">
        <f t="shared" si="0"/>
        <v>0</v>
      </c>
      <c r="R22" s="46">
        <f t="shared" si="0"/>
        <v>0</v>
      </c>
      <c r="S22" s="46">
        <f t="shared" si="0"/>
        <v>0</v>
      </c>
      <c r="T22" s="46">
        <f t="shared" si="0"/>
        <v>0</v>
      </c>
      <c r="U22" s="46">
        <f t="shared" si="0"/>
        <v>0</v>
      </c>
      <c r="V22" s="46">
        <f t="shared" si="0"/>
        <v>0</v>
      </c>
      <c r="W22" s="46">
        <f t="shared" si="1"/>
        <v>0</v>
      </c>
      <c r="X22" s="46">
        <f t="shared" si="1"/>
        <v>0</v>
      </c>
      <c r="Y22" s="46">
        <f t="shared" si="1"/>
        <v>0</v>
      </c>
      <c r="Z22" s="46">
        <f t="shared" si="1"/>
        <v>0</v>
      </c>
      <c r="AA22" s="46">
        <f t="shared" si="1"/>
        <v>0</v>
      </c>
      <c r="AB22" s="46">
        <f t="shared" si="1"/>
        <v>0</v>
      </c>
      <c r="AC22" s="46">
        <f t="shared" si="1"/>
        <v>0</v>
      </c>
      <c r="AD22" s="46">
        <f t="shared" si="1"/>
        <v>0</v>
      </c>
      <c r="AE22" s="46">
        <f t="shared" si="1"/>
        <v>0</v>
      </c>
      <c r="AF22" s="46">
        <f t="shared" si="1"/>
        <v>0</v>
      </c>
      <c r="AG22" s="46">
        <f t="shared" si="2"/>
        <v>0</v>
      </c>
      <c r="AH22" s="46">
        <f t="shared" si="2"/>
        <v>0</v>
      </c>
      <c r="AI22" s="46">
        <f t="shared" si="2"/>
        <v>0</v>
      </c>
      <c r="AJ22" s="46">
        <f t="shared" si="2"/>
        <v>0</v>
      </c>
      <c r="AK22" s="46">
        <f t="shared" si="2"/>
        <v>0</v>
      </c>
      <c r="AL22" s="46">
        <f t="shared" si="2"/>
        <v>0</v>
      </c>
      <c r="AM22" s="46">
        <f t="shared" si="2"/>
        <v>0</v>
      </c>
      <c r="AN22" s="46">
        <f t="shared" si="2"/>
        <v>0</v>
      </c>
      <c r="AO22" s="46">
        <f t="shared" si="2"/>
        <v>0</v>
      </c>
      <c r="AP22" s="46">
        <f t="shared" si="2"/>
        <v>0</v>
      </c>
      <c r="AQ22" s="46">
        <f t="shared" si="2"/>
        <v>0</v>
      </c>
      <c r="AR22" s="46">
        <f t="shared" si="2"/>
        <v>0</v>
      </c>
      <c r="AS22" s="46">
        <f t="shared" si="2"/>
        <v>0</v>
      </c>
      <c r="AT22" s="46">
        <f t="shared" si="2"/>
        <v>0</v>
      </c>
      <c r="AU22" s="74">
        <f t="shared" si="2"/>
        <v>22123611.494733319</v>
      </c>
    </row>
    <row r="23" spans="2:68" x14ac:dyDescent="0.3">
      <c r="C23" s="163"/>
      <c r="D23" s="160"/>
      <c r="E23" s="160"/>
      <c r="F23" s="160"/>
      <c r="G23" s="160"/>
      <c r="H23" s="72"/>
      <c r="I23" s="42"/>
      <c r="J23" s="75"/>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74"/>
    </row>
    <row r="24" spans="2:68" x14ac:dyDescent="0.3">
      <c r="C24" s="164"/>
      <c r="D24" s="76"/>
      <c r="E24" s="76"/>
      <c r="F24" s="76"/>
      <c r="G24" s="77"/>
      <c r="H24" s="78" t="s">
        <v>159</v>
      </c>
      <c r="I24" s="265">
        <f>SUM(M24:AU24)</f>
        <v>115933141.15393576</v>
      </c>
      <c r="J24" s="76"/>
      <c r="K24" s="76"/>
      <c r="L24" s="79"/>
      <c r="M24" s="80">
        <f t="shared" ref="M24:Q24" si="7">SUM(M14:M22)</f>
        <v>0</v>
      </c>
      <c r="N24" s="80">
        <f t="shared" si="7"/>
        <v>0</v>
      </c>
      <c r="O24" s="80">
        <f t="shared" si="7"/>
        <v>0</v>
      </c>
      <c r="P24" s="80">
        <f t="shared" si="7"/>
        <v>0</v>
      </c>
      <c r="Q24" s="80">
        <f t="shared" si="7"/>
        <v>0</v>
      </c>
      <c r="R24" s="80">
        <f>SUM(R14:R22)</f>
        <v>7977278.0469579892</v>
      </c>
      <c r="S24" s="80">
        <f t="shared" ref="S24:AU24" si="8">SUM(S14:S22)</f>
        <v>0</v>
      </c>
      <c r="T24" s="80">
        <f t="shared" si="8"/>
        <v>0</v>
      </c>
      <c r="U24" s="80">
        <f t="shared" si="8"/>
        <v>0</v>
      </c>
      <c r="V24" s="80">
        <f t="shared" si="8"/>
        <v>0</v>
      </c>
      <c r="W24" s="80">
        <f t="shared" si="8"/>
        <v>9511176.9817690719</v>
      </c>
      <c r="X24" s="80">
        <f t="shared" si="8"/>
        <v>0</v>
      </c>
      <c r="Y24" s="80">
        <f t="shared" si="8"/>
        <v>0</v>
      </c>
      <c r="Z24" s="80">
        <f t="shared" si="8"/>
        <v>0</v>
      </c>
      <c r="AA24" s="80">
        <f t="shared" si="8"/>
        <v>0</v>
      </c>
      <c r="AB24" s="80">
        <f t="shared" si="8"/>
        <v>11340019.370771499</v>
      </c>
      <c r="AC24" s="80">
        <f t="shared" si="8"/>
        <v>0</v>
      </c>
      <c r="AD24" s="80">
        <f t="shared" si="8"/>
        <v>0</v>
      </c>
      <c r="AE24" s="80">
        <f t="shared" si="8"/>
        <v>0</v>
      </c>
      <c r="AF24" s="80">
        <f t="shared" si="8"/>
        <v>0</v>
      </c>
      <c r="AG24" s="80">
        <f t="shared" si="8"/>
        <v>13520517.97332385</v>
      </c>
      <c r="AH24" s="80">
        <f t="shared" si="8"/>
        <v>0</v>
      </c>
      <c r="AI24" s="80">
        <f t="shared" si="8"/>
        <v>0</v>
      </c>
      <c r="AJ24" s="80">
        <f t="shared" si="8"/>
        <v>0</v>
      </c>
      <c r="AK24" s="80">
        <f t="shared" si="8"/>
        <v>0</v>
      </c>
      <c r="AL24" s="80">
        <f t="shared" si="8"/>
        <v>32240580.953176364</v>
      </c>
      <c r="AM24" s="80">
        <f t="shared" si="8"/>
        <v>0</v>
      </c>
      <c r="AN24" s="80">
        <f t="shared" si="8"/>
        <v>0</v>
      </c>
      <c r="AO24" s="80">
        <f t="shared" si="8"/>
        <v>0</v>
      </c>
      <c r="AP24" s="80">
        <f t="shared" si="8"/>
        <v>0</v>
      </c>
      <c r="AQ24" s="80">
        <f t="shared" si="8"/>
        <v>19219956.333203658</v>
      </c>
      <c r="AR24" s="80">
        <f t="shared" si="8"/>
        <v>0</v>
      </c>
      <c r="AS24" s="80">
        <f t="shared" si="8"/>
        <v>0</v>
      </c>
      <c r="AT24" s="80">
        <f t="shared" si="8"/>
        <v>0</v>
      </c>
      <c r="AU24" s="81">
        <f t="shared" si="8"/>
        <v>22123611.494733319</v>
      </c>
    </row>
    <row r="25" spans="2:68" x14ac:dyDescent="0.3">
      <c r="C25" s="82" t="s">
        <v>160</v>
      </c>
      <c r="D25" s="83"/>
      <c r="E25" s="84"/>
      <c r="G25" s="85"/>
      <c r="H25" s="86" t="s">
        <v>161</v>
      </c>
      <c r="I25" s="266">
        <f>SUM(M25:AU25)</f>
        <v>44708192.22068128</v>
      </c>
      <c r="J25" s="75"/>
      <c r="K25" s="75"/>
      <c r="L25" s="87"/>
      <c r="M25" s="88">
        <f t="shared" ref="M25:AP25" si="9">(SUM(M14:M23))/((1+$E$27)^M12)</f>
        <v>0</v>
      </c>
      <c r="N25" s="88">
        <f t="shared" si="9"/>
        <v>0</v>
      </c>
      <c r="O25" s="88">
        <f t="shared" si="9"/>
        <v>0</v>
      </c>
      <c r="P25" s="88">
        <f t="shared" si="9"/>
        <v>0</v>
      </c>
      <c r="Q25" s="88">
        <f t="shared" si="9"/>
        <v>0</v>
      </c>
      <c r="R25" s="88">
        <f t="shared" si="9"/>
        <v>6200100.4375975048</v>
      </c>
      <c r="S25" s="88">
        <f t="shared" si="9"/>
        <v>0</v>
      </c>
      <c r="T25" s="88">
        <f t="shared" si="9"/>
        <v>0</v>
      </c>
      <c r="U25" s="88">
        <f t="shared" si="9"/>
        <v>0</v>
      </c>
      <c r="V25" s="88">
        <f t="shared" si="9"/>
        <v>0</v>
      </c>
      <c r="W25" s="88">
        <f t="shared" si="9"/>
        <v>5991905.025338864</v>
      </c>
      <c r="X25" s="88">
        <f t="shared" si="9"/>
        <v>0</v>
      </c>
      <c r="Y25" s="88">
        <f t="shared" si="9"/>
        <v>0</v>
      </c>
      <c r="Z25" s="88">
        <f t="shared" si="9"/>
        <v>0</v>
      </c>
      <c r="AA25" s="88">
        <f t="shared" si="9"/>
        <v>0</v>
      </c>
      <c r="AB25" s="88">
        <f t="shared" si="9"/>
        <v>5790700.6820349628</v>
      </c>
      <c r="AC25" s="88">
        <f t="shared" si="9"/>
        <v>0</v>
      </c>
      <c r="AD25" s="88">
        <f t="shared" si="9"/>
        <v>0</v>
      </c>
      <c r="AE25" s="88">
        <f t="shared" si="9"/>
        <v>0</v>
      </c>
      <c r="AF25" s="88">
        <f t="shared" si="9"/>
        <v>0</v>
      </c>
      <c r="AG25" s="88">
        <f t="shared" si="9"/>
        <v>5596252.6520559797</v>
      </c>
      <c r="AH25" s="88">
        <f t="shared" si="9"/>
        <v>0</v>
      </c>
      <c r="AI25" s="88">
        <f t="shared" si="9"/>
        <v>0</v>
      </c>
      <c r="AJ25" s="88">
        <f t="shared" si="9"/>
        <v>0</v>
      </c>
      <c r="AK25" s="88">
        <f t="shared" si="9"/>
        <v>0</v>
      </c>
      <c r="AL25" s="88">
        <f t="shared" si="9"/>
        <v>10816668.125432393</v>
      </c>
      <c r="AM25" s="88">
        <f t="shared" si="9"/>
        <v>0</v>
      </c>
      <c r="AN25" s="88">
        <f t="shared" si="9"/>
        <v>0</v>
      </c>
      <c r="AO25" s="88">
        <f t="shared" si="9"/>
        <v>0</v>
      </c>
      <c r="AP25" s="88">
        <f t="shared" si="9"/>
        <v>0</v>
      </c>
      <c r="AQ25" s="88">
        <f>(SUM(AQ14:AQ23))/((1+$E$27)^AQ12)</f>
        <v>5226725.6595697533</v>
      </c>
      <c r="AR25" s="88">
        <f t="shared" ref="AR25:AU25" si="10">(SUM(AR14:AR23))/((1+$E$27)^AR12)</f>
        <v>0</v>
      </c>
      <c r="AS25" s="88">
        <f t="shared" si="10"/>
        <v>0</v>
      </c>
      <c r="AT25" s="88">
        <f t="shared" si="10"/>
        <v>0</v>
      </c>
      <c r="AU25" s="89">
        <f t="shared" si="10"/>
        <v>5085839.6386518264</v>
      </c>
    </row>
    <row r="26" spans="2:68" ht="14.5" thickBot="1" x14ac:dyDescent="0.35">
      <c r="C26" s="90" t="s">
        <v>162</v>
      </c>
      <c r="D26" s="91" t="s">
        <v>163</v>
      </c>
      <c r="E26" s="92">
        <v>3.5799999999999998E-2</v>
      </c>
      <c r="G26" s="93"/>
      <c r="H26" s="93"/>
      <c r="I26" s="46"/>
      <c r="L26" s="94"/>
      <c r="M26" s="94"/>
      <c r="N26" s="94"/>
      <c r="O26" s="94"/>
      <c r="P26" s="94"/>
      <c r="Q26" s="94"/>
      <c r="R26" s="94"/>
      <c r="S26" s="94"/>
      <c r="T26" s="94"/>
      <c r="U26" s="94"/>
      <c r="V26" s="94"/>
      <c r="W26" s="94"/>
      <c r="X26" s="94"/>
      <c r="Y26" s="94"/>
      <c r="Z26" s="94"/>
      <c r="AA26" s="94"/>
      <c r="AB26" s="94"/>
      <c r="AC26" s="94"/>
      <c r="AD26" s="94"/>
      <c r="AE26" s="94"/>
      <c r="AF26" s="94"/>
      <c r="AG26" s="94"/>
      <c r="AH26" s="94"/>
      <c r="AI26" s="94"/>
      <c r="AJ26" s="94"/>
      <c r="AK26" s="94"/>
      <c r="AL26" s="94"/>
      <c r="AM26" s="94"/>
      <c r="AN26" s="94"/>
      <c r="AO26" s="94"/>
      <c r="AP26" s="94"/>
      <c r="AQ26" s="94"/>
      <c r="AR26" s="94"/>
      <c r="AS26" s="94"/>
      <c r="AT26" s="94"/>
      <c r="AU26" s="74"/>
    </row>
    <row r="27" spans="2:68" x14ac:dyDescent="0.3">
      <c r="C27" s="95" t="s">
        <v>164</v>
      </c>
      <c r="D27" s="96" t="s">
        <v>165</v>
      </c>
      <c r="E27" s="97">
        <v>4.2900000000000001E-2</v>
      </c>
      <c r="G27" s="93"/>
      <c r="H27" s="93"/>
      <c r="I27" s="46"/>
      <c r="L27" s="94"/>
      <c r="M27" s="94"/>
      <c r="N27" s="94"/>
      <c r="O27" s="94"/>
      <c r="P27" s="94"/>
      <c r="Q27" s="94"/>
      <c r="R27" s="94"/>
      <c r="S27" s="94"/>
      <c r="T27" s="94"/>
      <c r="U27" s="94"/>
      <c r="V27" s="94"/>
      <c r="W27" s="94"/>
      <c r="X27" s="94"/>
      <c r="Y27" s="94"/>
      <c r="Z27" s="94"/>
      <c r="AA27" s="94"/>
      <c r="AB27" s="94"/>
      <c r="AC27" s="94"/>
      <c r="AD27" s="94"/>
      <c r="AE27" s="94"/>
      <c r="AF27" s="94"/>
      <c r="AG27" s="94"/>
      <c r="AH27" s="94"/>
      <c r="AI27" s="94"/>
      <c r="AJ27" s="94"/>
      <c r="AK27" s="94"/>
      <c r="AL27" s="94"/>
      <c r="AM27" s="94"/>
      <c r="AN27" s="94"/>
      <c r="AO27" s="94"/>
      <c r="AP27" s="94"/>
      <c r="AQ27" s="94"/>
      <c r="AR27" s="94"/>
      <c r="AS27" s="94"/>
      <c r="AT27" s="94"/>
      <c r="AU27" s="74"/>
    </row>
    <row r="28" spans="2:68" x14ac:dyDescent="0.3">
      <c r="C28" s="98"/>
      <c r="D28" s="99"/>
      <c r="E28" s="100"/>
      <c r="G28" s="93"/>
      <c r="H28" s="93"/>
      <c r="I28" s="101"/>
      <c r="L28" s="102"/>
      <c r="M28" s="102"/>
      <c r="N28" s="102"/>
      <c r="O28" s="102"/>
      <c r="P28" s="102"/>
      <c r="Q28" s="102"/>
      <c r="R28" s="102"/>
      <c r="S28" s="102"/>
      <c r="T28" s="102"/>
      <c r="U28" s="102"/>
      <c r="V28" s="102"/>
      <c r="W28" s="102"/>
      <c r="X28" s="102"/>
      <c r="Y28" s="102"/>
      <c r="Z28" s="102"/>
      <c r="AA28" s="102"/>
      <c r="AB28" s="102"/>
      <c r="AC28" s="102"/>
      <c r="AD28" s="102"/>
      <c r="AE28" s="102"/>
      <c r="AF28" s="102"/>
      <c r="AG28" s="102"/>
      <c r="AH28" s="102"/>
      <c r="AI28" s="102"/>
      <c r="AJ28" s="102"/>
      <c r="AK28" s="102"/>
      <c r="AL28" s="102"/>
      <c r="AM28" s="102"/>
      <c r="AN28" s="102"/>
      <c r="AO28" s="102"/>
      <c r="AP28" s="102"/>
      <c r="AQ28" s="102"/>
      <c r="AR28" s="102"/>
      <c r="AS28" s="102"/>
      <c r="AT28" s="102"/>
      <c r="AU28" s="103"/>
    </row>
    <row r="29" spans="2:68" s="284" customFormat="1" ht="15.5" x14ac:dyDescent="0.35">
      <c r="B29" s="293" t="s">
        <v>166</v>
      </c>
      <c r="C29" s="294"/>
      <c r="D29" s="294"/>
      <c r="E29" s="295"/>
      <c r="F29" s="294"/>
      <c r="G29" s="294"/>
      <c r="H29" s="295"/>
      <c r="I29" s="294"/>
      <c r="J29" s="294"/>
      <c r="K29" s="294"/>
      <c r="L29" s="294"/>
      <c r="M29" s="294"/>
      <c r="N29" s="294"/>
      <c r="O29" s="294"/>
      <c r="P29" s="294"/>
      <c r="Q29" s="294"/>
      <c r="R29" s="294"/>
      <c r="S29" s="294"/>
      <c r="T29" s="294"/>
      <c r="U29" s="294"/>
      <c r="V29" s="294"/>
      <c r="W29" s="294"/>
      <c r="X29" s="294"/>
      <c r="Y29" s="294"/>
      <c r="Z29" s="294"/>
      <c r="AA29" s="294"/>
      <c r="AB29" s="294"/>
      <c r="AC29" s="294"/>
      <c r="AD29" s="294"/>
      <c r="AE29" s="294"/>
      <c r="AF29" s="294"/>
      <c r="AG29" s="294"/>
      <c r="AH29" s="294"/>
      <c r="AI29" s="294"/>
      <c r="AJ29" s="294"/>
      <c r="AK29" s="294"/>
      <c r="AL29" s="294"/>
      <c r="AM29" s="294"/>
      <c r="AN29" s="294"/>
      <c r="AO29" s="294"/>
      <c r="AP29" s="294"/>
      <c r="AQ29" s="294"/>
      <c r="AR29" s="294"/>
      <c r="AS29" s="294"/>
      <c r="AT29" s="294"/>
      <c r="AU29" s="294"/>
      <c r="AV29" s="296"/>
      <c r="AW29" s="296"/>
      <c r="AX29" s="296"/>
      <c r="AY29" s="296"/>
      <c r="AZ29" s="296"/>
      <c r="BA29" s="296"/>
      <c r="BB29" s="296"/>
      <c r="BC29" s="296"/>
      <c r="BD29" s="296"/>
      <c r="BE29" s="296"/>
      <c r="BF29" s="296"/>
      <c r="BG29" s="296"/>
      <c r="BH29" s="296"/>
      <c r="BI29" s="296"/>
      <c r="BJ29" s="296"/>
      <c r="BK29" s="296"/>
      <c r="BL29" s="296"/>
      <c r="BM29" s="296"/>
      <c r="BN29" s="296"/>
      <c r="BO29" s="296"/>
      <c r="BP29" s="297"/>
    </row>
    <row r="30" spans="2:68" ht="14.5" x14ac:dyDescent="0.35">
      <c r="C30" s="104"/>
      <c r="H30" s="93" t="s">
        <v>167</v>
      </c>
      <c r="I30" s="46"/>
      <c r="K30" s="41"/>
      <c r="L30" s="46">
        <v>290</v>
      </c>
      <c r="M30" s="46">
        <v>309</v>
      </c>
      <c r="N30" s="46">
        <v>327</v>
      </c>
      <c r="O30" s="46">
        <v>321</v>
      </c>
      <c r="P30" s="46">
        <v>321</v>
      </c>
      <c r="Q30" s="46">
        <v>318.48089795918366</v>
      </c>
      <c r="R30" s="46">
        <v>315.96179591836733</v>
      </c>
      <c r="S30" s="46">
        <v>313.44269387755099</v>
      </c>
      <c r="T30" s="46">
        <v>310.92359183673466</v>
      </c>
      <c r="U30" s="46">
        <v>308.40448979591832</v>
      </c>
      <c r="V30" s="46">
        <v>305.88538775510199</v>
      </c>
      <c r="W30" s="46">
        <v>303.36628571428565</v>
      </c>
      <c r="X30" s="46">
        <v>300.84718367346932</v>
      </c>
      <c r="Y30" s="46">
        <v>298.32808163265298</v>
      </c>
      <c r="Z30" s="46">
        <v>295.80897959183665</v>
      </c>
      <c r="AA30" s="46">
        <v>293.28987755102031</v>
      </c>
      <c r="AB30" s="46">
        <v>290.77077551020398</v>
      </c>
      <c r="AC30" s="46">
        <v>288.25167346938764</v>
      </c>
      <c r="AD30" s="46">
        <v>285.7325714285713</v>
      </c>
      <c r="AE30" s="46">
        <v>283.21346938775497</v>
      </c>
      <c r="AF30" s="46">
        <v>280.69436734693863</v>
      </c>
      <c r="AG30" s="46">
        <v>278.1752653061223</v>
      </c>
      <c r="AH30" s="46">
        <v>275.65616326530596</v>
      </c>
      <c r="AI30" s="46">
        <v>273.13706122448963</v>
      </c>
      <c r="AJ30" s="46">
        <v>270.61795918367329</v>
      </c>
      <c r="AK30" s="46">
        <v>268.09885714285696</v>
      </c>
      <c r="AL30" s="46">
        <v>265.57975510204062</v>
      </c>
      <c r="AM30" s="46">
        <v>263.06065306122429</v>
      </c>
      <c r="AN30" s="46">
        <v>225.741551020408</v>
      </c>
      <c r="AO30" s="46">
        <v>223.222448979592</v>
      </c>
      <c r="AP30" s="46">
        <v>220.70334693877498</v>
      </c>
      <c r="AQ30" s="46">
        <v>218.18424489795899</v>
      </c>
      <c r="AR30" s="46">
        <v>215.665142857143</v>
      </c>
      <c r="AS30" s="105"/>
      <c r="AT30" s="105"/>
      <c r="AU30" s="106"/>
      <c r="AV30" s="107"/>
      <c r="AW30" s="108"/>
    </row>
    <row r="31" spans="2:68" ht="14.5" x14ac:dyDescent="0.35">
      <c r="C31" s="104"/>
      <c r="H31" s="93" t="s">
        <v>168</v>
      </c>
      <c r="I31" s="46"/>
      <c r="K31" s="41"/>
      <c r="L31" s="46"/>
      <c r="M31" s="46">
        <f>M30</f>
        <v>309</v>
      </c>
      <c r="N31" s="46">
        <f>M31+N30</f>
        <v>636</v>
      </c>
      <c r="O31" s="46">
        <f>N31+O30</f>
        <v>957</v>
      </c>
      <c r="P31" s="46">
        <f t="shared" ref="P31:AU31" si="11">O31+P30</f>
        <v>1278</v>
      </c>
      <c r="Q31" s="46">
        <f t="shared" si="11"/>
        <v>1596.4808979591837</v>
      </c>
      <c r="R31" s="46">
        <f t="shared" si="11"/>
        <v>1912.4426938775509</v>
      </c>
      <c r="S31" s="46">
        <f t="shared" si="11"/>
        <v>2225.8853877551019</v>
      </c>
      <c r="T31" s="46">
        <f t="shared" si="11"/>
        <v>2536.8089795918368</v>
      </c>
      <c r="U31" s="46">
        <f t="shared" si="11"/>
        <v>2845.2134693877551</v>
      </c>
      <c r="V31" s="46">
        <f t="shared" si="11"/>
        <v>3151.098857142857</v>
      </c>
      <c r="W31" s="46">
        <f t="shared" si="11"/>
        <v>3454.4651428571428</v>
      </c>
      <c r="X31" s="46">
        <f t="shared" si="11"/>
        <v>3755.3123265306122</v>
      </c>
      <c r="Y31" s="46">
        <f t="shared" si="11"/>
        <v>4053.640408163265</v>
      </c>
      <c r="Z31" s="46">
        <f t="shared" si="11"/>
        <v>4349.4493877551013</v>
      </c>
      <c r="AA31" s="46">
        <f t="shared" si="11"/>
        <v>4642.7392653061215</v>
      </c>
      <c r="AB31" s="46">
        <f t="shared" si="11"/>
        <v>4933.5100408163253</v>
      </c>
      <c r="AC31" s="46">
        <f t="shared" si="11"/>
        <v>5221.7617142857125</v>
      </c>
      <c r="AD31" s="46">
        <f t="shared" si="11"/>
        <v>5507.4942857142842</v>
      </c>
      <c r="AE31" s="46">
        <f t="shared" si="11"/>
        <v>5790.7077551020393</v>
      </c>
      <c r="AF31" s="46">
        <f t="shared" si="11"/>
        <v>6071.4021224489779</v>
      </c>
      <c r="AG31" s="46">
        <f t="shared" si="11"/>
        <v>6349.5773877551001</v>
      </c>
      <c r="AH31" s="46">
        <f t="shared" si="11"/>
        <v>6625.2335510204057</v>
      </c>
      <c r="AI31" s="46">
        <f t="shared" si="11"/>
        <v>6898.3706122448957</v>
      </c>
      <c r="AJ31" s="46">
        <f t="shared" si="11"/>
        <v>7168.9885714285692</v>
      </c>
      <c r="AK31" s="46">
        <f t="shared" si="11"/>
        <v>7437.0874285714262</v>
      </c>
      <c r="AL31" s="46">
        <f t="shared" si="11"/>
        <v>7702.6671836734668</v>
      </c>
      <c r="AM31" s="46">
        <f t="shared" si="11"/>
        <v>7965.7278367346908</v>
      </c>
      <c r="AN31" s="46">
        <f t="shared" si="11"/>
        <v>8191.469387755099</v>
      </c>
      <c r="AO31" s="46">
        <f t="shared" si="11"/>
        <v>8414.6918367346916</v>
      </c>
      <c r="AP31" s="46">
        <f t="shared" si="11"/>
        <v>8635.3951836734668</v>
      </c>
      <c r="AQ31" s="46">
        <f t="shared" si="11"/>
        <v>8853.5794285714255</v>
      </c>
      <c r="AR31" s="46">
        <f>AQ31+AR30</f>
        <v>9069.2445714285677</v>
      </c>
      <c r="AS31" s="46">
        <f t="shared" si="11"/>
        <v>9069.2445714285677</v>
      </c>
      <c r="AT31" s="46">
        <f t="shared" si="11"/>
        <v>9069.2445714285677</v>
      </c>
      <c r="AU31" s="46">
        <f t="shared" si="11"/>
        <v>9069.2445714285677</v>
      </c>
      <c r="AV31" s="107"/>
      <c r="AW31" s="108"/>
    </row>
    <row r="32" spans="2:68" s="46" customFormat="1" x14ac:dyDescent="0.3">
      <c r="F32" s="8"/>
      <c r="H32" s="109"/>
      <c r="I32" s="94"/>
      <c r="J32" s="94"/>
      <c r="K32" s="41"/>
      <c r="AS32" s="45"/>
      <c r="AT32" s="45"/>
      <c r="AU32" s="110"/>
      <c r="AV32" s="45"/>
    </row>
    <row r="33" spans="3:71" s="46" customFormat="1" x14ac:dyDescent="0.3">
      <c r="F33" s="8"/>
      <c r="G33" s="109"/>
      <c r="H33" s="109"/>
      <c r="I33" s="94"/>
      <c r="J33" s="94"/>
      <c r="K33" s="41"/>
      <c r="AR33" s="48"/>
      <c r="AS33" s="45"/>
      <c r="AT33" s="45"/>
      <c r="AU33" s="110"/>
    </row>
    <row r="34" spans="3:71" s="46" customFormat="1" x14ac:dyDescent="0.3">
      <c r="C34" s="111"/>
      <c r="D34" s="112" t="s">
        <v>169</v>
      </c>
      <c r="E34" s="113" t="s">
        <v>170</v>
      </c>
      <c r="F34" s="102"/>
      <c r="G34" s="114"/>
      <c r="H34" s="115" t="s">
        <v>171</v>
      </c>
      <c r="I34" s="116"/>
      <c r="J34" s="117"/>
      <c r="K34" s="118"/>
      <c r="L34" s="118"/>
      <c r="M34" s="118"/>
      <c r="N34" s="118"/>
      <c r="O34" s="118"/>
      <c r="P34" s="118"/>
      <c r="Q34" s="118"/>
      <c r="R34" s="118"/>
      <c r="S34" s="118"/>
      <c r="T34" s="118"/>
      <c r="U34" s="118"/>
      <c r="V34" s="118"/>
      <c r="W34" s="118"/>
      <c r="X34" s="118"/>
      <c r="Y34" s="118"/>
      <c r="Z34" s="118"/>
      <c r="AA34" s="118"/>
      <c r="AB34" s="118"/>
      <c r="AC34" s="118"/>
      <c r="AD34" s="118"/>
      <c r="AE34" s="118"/>
      <c r="AF34" s="118"/>
      <c r="AG34" s="118"/>
      <c r="AH34" s="118"/>
      <c r="AI34" s="118"/>
      <c r="AJ34" s="118"/>
      <c r="AK34" s="118"/>
      <c r="AL34" s="118"/>
      <c r="AM34" s="118"/>
      <c r="AN34" s="118"/>
      <c r="AO34" s="118"/>
      <c r="AP34" s="118"/>
      <c r="AQ34" s="118"/>
      <c r="AR34" s="118"/>
      <c r="AS34" s="118"/>
      <c r="AT34" s="119"/>
      <c r="AU34" s="119"/>
    </row>
    <row r="35" spans="3:71" s="46" customFormat="1" x14ac:dyDescent="0.3">
      <c r="C35" s="120" t="s">
        <v>172</v>
      </c>
      <c r="D35" s="121" t="s">
        <v>173</v>
      </c>
      <c r="E35" s="122">
        <f>9069+290</f>
        <v>9359</v>
      </c>
      <c r="F35" s="102"/>
      <c r="G35" s="77"/>
      <c r="H35" s="78" t="s">
        <v>174</v>
      </c>
      <c r="I35" s="80">
        <f>SUM(K35:AU35)</f>
        <v>104633390.21629304</v>
      </c>
      <c r="J35" s="94"/>
      <c r="K35" s="80"/>
      <c r="L35" s="80"/>
      <c r="M35" s="80">
        <f t="shared" ref="M35:AU35" si="12">($F$3*M30)*(1+$E$27)^L12</f>
        <v>1801960.8413386485</v>
      </c>
      <c r="N35" s="80">
        <f t="shared" si="12"/>
        <v>1988736.7067582167</v>
      </c>
      <c r="O35" s="80">
        <f t="shared" si="12"/>
        <v>2035997.4837446001</v>
      </c>
      <c r="P35" s="80">
        <f t="shared" si="12"/>
        <v>2123341.7757972432</v>
      </c>
      <c r="Q35" s="80">
        <f t="shared" si="12"/>
        <v>2197054.9976763465</v>
      </c>
      <c r="R35" s="80">
        <f t="shared" si="12"/>
        <v>2273184.9945550822</v>
      </c>
      <c r="S35" s="80">
        <f t="shared" si="12"/>
        <v>2351803.4631777392</v>
      </c>
      <c r="T35" s="80">
        <f t="shared" si="12"/>
        <v>2432983.8040123917</v>
      </c>
      <c r="U35" s="80">
        <f t="shared" si="12"/>
        <v>2516801.1354789897</v>
      </c>
      <c r="V35" s="80">
        <f t="shared" si="12"/>
        <v>2603332.3062626794</v>
      </c>
      <c r="W35" s="80">
        <f t="shared" si="12"/>
        <v>2692655.9055218636</v>
      </c>
      <c r="X35" s="80">
        <f t="shared" si="12"/>
        <v>2784852.2707877164</v>
      </c>
      <c r="Y35" s="80">
        <f t="shared" si="12"/>
        <v>2880003.4933382976</v>
      </c>
      <c r="Z35" s="80">
        <f t="shared" si="12"/>
        <v>2978193.4208160387</v>
      </c>
      <c r="AA35" s="80">
        <f t="shared" si="12"/>
        <v>3079507.6568421954</v>
      </c>
      <c r="AB35" s="80">
        <f t="shared" si="12"/>
        <v>3184033.5573657923</v>
      </c>
      <c r="AC35" s="80">
        <f t="shared" si="12"/>
        <v>3291860.2234675838</v>
      </c>
      <c r="AD35" s="80">
        <f t="shared" si="12"/>
        <v>3403078.4903215985</v>
      </c>
      <c r="AE35" s="80">
        <f t="shared" si="12"/>
        <v>3517780.9119978156</v>
      </c>
      <c r="AF35" s="80">
        <f t="shared" si="12"/>
        <v>3636061.7417694791</v>
      </c>
      <c r="AG35" s="80">
        <f t="shared" si="12"/>
        <v>3758016.9075673018</v>
      </c>
      <c r="AH35" s="80">
        <f t="shared" si="12"/>
        <v>3883743.9822004074</v>
      </c>
      <c r="AI35" s="80">
        <f t="shared" si="12"/>
        <v>4013342.1479401775</v>
      </c>
      <c r="AJ35" s="80">
        <f t="shared" si="12"/>
        <v>4146912.1550381389</v>
      </c>
      <c r="AK35" s="80">
        <f t="shared" si="12"/>
        <v>4284556.2737226132</v>
      </c>
      <c r="AL35" s="80">
        <f t="shared" si="12"/>
        <v>4426378.2391909631</v>
      </c>
      <c r="AM35" s="80">
        <f t="shared" si="12"/>
        <v>4572483.1890847757</v>
      </c>
      <c r="AN35" s="80">
        <f t="shared" si="12"/>
        <v>4092139.1735068583</v>
      </c>
      <c r="AO35" s="80">
        <f t="shared" si="12"/>
        <v>4220067.7851959169</v>
      </c>
      <c r="AP35" s="80">
        <f t="shared" si="12"/>
        <v>4351441.4579115631</v>
      </c>
      <c r="AQ35" s="80">
        <f t="shared" si="12"/>
        <v>4486320.3367936816</v>
      </c>
      <c r="AR35" s="80">
        <f t="shared" si="12"/>
        <v>4624763.3871103302</v>
      </c>
      <c r="AS35" s="80">
        <f t="shared" si="12"/>
        <v>0</v>
      </c>
      <c r="AT35" s="80">
        <f t="shared" si="12"/>
        <v>0</v>
      </c>
      <c r="AU35" s="80">
        <f t="shared" si="12"/>
        <v>0</v>
      </c>
    </row>
    <row r="36" spans="3:71" s="46" customFormat="1" ht="14.5" thickBot="1" x14ac:dyDescent="0.35">
      <c r="C36" s="123" t="s">
        <v>175</v>
      </c>
      <c r="D36" s="124">
        <v>2023</v>
      </c>
      <c r="E36" s="125">
        <v>290</v>
      </c>
      <c r="F36" s="102"/>
      <c r="G36" s="126"/>
      <c r="H36" s="127" t="s">
        <v>176</v>
      </c>
      <c r="I36" s="128"/>
      <c r="J36" s="128"/>
      <c r="K36" s="128"/>
      <c r="L36" s="128"/>
      <c r="M36" s="128">
        <f>L43</f>
        <v>0</v>
      </c>
      <c r="N36" s="128">
        <f t="shared" ref="N36:AU36" si="13">M43</f>
        <v>0</v>
      </c>
      <c r="O36" s="128">
        <f t="shared" si="13"/>
        <v>0</v>
      </c>
      <c r="P36" s="128">
        <f t="shared" si="13"/>
        <v>0</v>
      </c>
      <c r="Q36" s="128">
        <f t="shared" si="13"/>
        <v>1840612.9013853625</v>
      </c>
      <c r="R36" s="128">
        <f t="shared" si="13"/>
        <v>3950970.3039729749</v>
      </c>
      <c r="S36" s="128">
        <f t="shared" si="13"/>
        <v>-1948254.1012809006</v>
      </c>
      <c r="T36" s="128">
        <f t="shared" si="13"/>
        <v>137053.25466224281</v>
      </c>
      <c r="U36" s="128">
        <f t="shared" si="13"/>
        <v>2387114.6666637571</v>
      </c>
      <c r="V36" s="128">
        <f t="shared" si="13"/>
        <v>4811466.6985519202</v>
      </c>
      <c r="W36" s="128">
        <f t="shared" si="13"/>
        <v>7420128.2673827</v>
      </c>
      <c r="X36" s="128">
        <f t="shared" si="13"/>
        <v>508431.34863385744</v>
      </c>
      <c r="Y36" s="128">
        <f t="shared" si="13"/>
        <v>3101029.5733252638</v>
      </c>
      <c r="Z36" s="128">
        <f t="shared" si="13"/>
        <v>5893237.526252931</v>
      </c>
      <c r="AA36" s="128">
        <f t="shared" si="13"/>
        <v>8896470.7908244897</v>
      </c>
      <c r="AB36" s="128">
        <f t="shared" si="13"/>
        <v>12122716.739746973</v>
      </c>
      <c r="AC36" s="128">
        <f t="shared" si="13"/>
        <v>4001298.0698779747</v>
      </c>
      <c r="AD36" s="128">
        <f t="shared" si="13"/>
        <v>7215029.4267682824</v>
      </c>
      <c r="AE36" s="128">
        <f t="shared" si="13"/>
        <v>10670117.285258103</v>
      </c>
      <c r="AF36" s="128">
        <f t="shared" si="13"/>
        <v>14380196.393966964</v>
      </c>
      <c r="AG36" s="128">
        <f t="shared" si="13"/>
        <v>18359577.444529109</v>
      </c>
      <c r="AH36" s="128">
        <f t="shared" si="13"/>
        <v>8812744.7569867577</v>
      </c>
      <c r="AI36" s="128">
        <f t="shared" si="13"/>
        <v>12784048.819621658</v>
      </c>
      <c r="AJ36" s="128">
        <f t="shared" si="13"/>
        <v>17046539.780113861</v>
      </c>
      <c r="AK36" s="128">
        <f t="shared" si="13"/>
        <v>21616462.706915364</v>
      </c>
      <c r="AL36" s="128">
        <f t="shared" si="13"/>
        <v>26510859.247660637</v>
      </c>
      <c r="AM36" s="128">
        <f t="shared" si="13"/>
        <v>-1184537.9682232253</v>
      </c>
      <c r="AN36" s="128">
        <f t="shared" si="13"/>
        <v>3000508.7737037051</v>
      </c>
      <c r="AO36" s="128">
        <f t="shared" si="13"/>
        <v>7505690.6058895579</v>
      </c>
      <c r="AP36" s="128">
        <f t="shared" si="13"/>
        <v>12349008.785303829</v>
      </c>
      <c r="AQ36" s="128">
        <f t="shared" si="13"/>
        <v>17549344.215684008</v>
      </c>
      <c r="AR36" s="128">
        <f t="shared" si="13"/>
        <v>2849902.2447645552</v>
      </c>
      <c r="AS36" s="128">
        <f t="shared" si="13"/>
        <v>7282751.2902533244</v>
      </c>
      <c r="AT36" s="129">
        <f t="shared" si="13"/>
        <v>12039961.197788959</v>
      </c>
      <c r="AU36" s="129">
        <f t="shared" si="13"/>
        <v>17139027.441192012</v>
      </c>
      <c r="AV36" s="102"/>
      <c r="AW36" s="102"/>
      <c r="AX36" s="102"/>
      <c r="AY36" s="102"/>
      <c r="AZ36" s="102"/>
      <c r="BA36" s="102"/>
      <c r="BB36" s="102"/>
      <c r="BC36" s="102"/>
      <c r="BD36" s="102"/>
      <c r="BE36" s="102"/>
      <c r="BF36" s="102"/>
      <c r="BG36" s="102"/>
      <c r="BH36" s="102"/>
      <c r="BI36" s="102"/>
      <c r="BJ36" s="102"/>
      <c r="BK36" s="102"/>
      <c r="BL36" s="102"/>
      <c r="BM36" s="102"/>
      <c r="BN36" s="102"/>
      <c r="BO36" s="102"/>
      <c r="BP36" s="102"/>
      <c r="BQ36" s="102"/>
      <c r="BR36" s="102"/>
      <c r="BS36" s="102"/>
    </row>
    <row r="37" spans="3:71" s="46" customFormat="1" ht="14.5" thickBot="1" x14ac:dyDescent="0.35">
      <c r="C37" s="120" t="s">
        <v>177</v>
      </c>
      <c r="D37" s="130" t="s">
        <v>173</v>
      </c>
      <c r="E37" s="131">
        <f>E35-E36</f>
        <v>9069</v>
      </c>
      <c r="G37" s="391" t="s">
        <v>178</v>
      </c>
      <c r="H37" s="132" t="s">
        <v>179</v>
      </c>
      <c r="I37" s="133">
        <v>0</v>
      </c>
      <c r="J37" s="94"/>
      <c r="K37" s="94"/>
      <c r="L37" s="94"/>
      <c r="M37" s="94">
        <f t="shared" ref="M37:AU37" si="14">M35*$I$37</f>
        <v>0</v>
      </c>
      <c r="N37" s="94">
        <f t="shared" si="14"/>
        <v>0</v>
      </c>
      <c r="O37" s="94">
        <f t="shared" si="14"/>
        <v>0</v>
      </c>
      <c r="P37" s="94">
        <f t="shared" si="14"/>
        <v>0</v>
      </c>
      <c r="Q37" s="94">
        <f t="shared" si="14"/>
        <v>0</v>
      </c>
      <c r="R37" s="94">
        <f t="shared" si="14"/>
        <v>0</v>
      </c>
      <c r="S37" s="94">
        <f t="shared" si="14"/>
        <v>0</v>
      </c>
      <c r="T37" s="94">
        <f t="shared" si="14"/>
        <v>0</v>
      </c>
      <c r="U37" s="94">
        <f t="shared" si="14"/>
        <v>0</v>
      </c>
      <c r="V37" s="94">
        <f t="shared" si="14"/>
        <v>0</v>
      </c>
      <c r="W37" s="94">
        <f t="shared" si="14"/>
        <v>0</v>
      </c>
      <c r="X37" s="94">
        <f t="shared" si="14"/>
        <v>0</v>
      </c>
      <c r="Y37" s="94">
        <f t="shared" si="14"/>
        <v>0</v>
      </c>
      <c r="Z37" s="94">
        <f t="shared" si="14"/>
        <v>0</v>
      </c>
      <c r="AA37" s="94">
        <f t="shared" si="14"/>
        <v>0</v>
      </c>
      <c r="AB37" s="94">
        <f t="shared" si="14"/>
        <v>0</v>
      </c>
      <c r="AC37" s="94">
        <f t="shared" si="14"/>
        <v>0</v>
      </c>
      <c r="AD37" s="94">
        <f t="shared" si="14"/>
        <v>0</v>
      </c>
      <c r="AE37" s="94">
        <f t="shared" si="14"/>
        <v>0</v>
      </c>
      <c r="AF37" s="94">
        <f t="shared" si="14"/>
        <v>0</v>
      </c>
      <c r="AG37" s="94">
        <f t="shared" si="14"/>
        <v>0</v>
      </c>
      <c r="AH37" s="94">
        <f t="shared" si="14"/>
        <v>0</v>
      </c>
      <c r="AI37" s="94">
        <f t="shared" si="14"/>
        <v>0</v>
      </c>
      <c r="AJ37" s="94">
        <f t="shared" si="14"/>
        <v>0</v>
      </c>
      <c r="AK37" s="94">
        <f t="shared" si="14"/>
        <v>0</v>
      </c>
      <c r="AL37" s="94">
        <f t="shared" si="14"/>
        <v>0</v>
      </c>
      <c r="AM37" s="94">
        <f t="shared" si="14"/>
        <v>0</v>
      </c>
      <c r="AN37" s="94">
        <f t="shared" si="14"/>
        <v>0</v>
      </c>
      <c r="AO37" s="94">
        <f t="shared" si="14"/>
        <v>0</v>
      </c>
      <c r="AP37" s="94">
        <f t="shared" si="14"/>
        <v>0</v>
      </c>
      <c r="AQ37" s="94">
        <f t="shared" si="14"/>
        <v>0</v>
      </c>
      <c r="AR37" s="94">
        <f t="shared" si="14"/>
        <v>0</v>
      </c>
      <c r="AS37" s="94">
        <f t="shared" si="14"/>
        <v>0</v>
      </c>
      <c r="AT37" s="94">
        <f t="shared" si="14"/>
        <v>0</v>
      </c>
      <c r="AU37" s="74">
        <f t="shared" si="14"/>
        <v>0</v>
      </c>
    </row>
    <row r="38" spans="3:71" s="46" customFormat="1" ht="15.75" customHeight="1" thickBot="1" x14ac:dyDescent="0.35">
      <c r="C38" s="134"/>
      <c r="D38" s="135">
        <v>2024</v>
      </c>
      <c r="E38" s="136">
        <v>309</v>
      </c>
      <c r="G38" s="392"/>
      <c r="H38" s="137" t="s">
        <v>180</v>
      </c>
      <c r="I38" s="133">
        <v>0</v>
      </c>
      <c r="J38" s="94"/>
      <c r="K38" s="94"/>
      <c r="L38" s="138"/>
      <c r="M38" s="138"/>
      <c r="N38" s="94">
        <f t="shared" ref="N38:AU38" si="15">M35*$I$38</f>
        <v>0</v>
      </c>
      <c r="O38" s="94">
        <f t="shared" si="15"/>
        <v>0</v>
      </c>
      <c r="P38" s="94">
        <f t="shared" si="15"/>
        <v>0</v>
      </c>
      <c r="Q38" s="94">
        <f t="shared" si="15"/>
        <v>0</v>
      </c>
      <c r="R38" s="94">
        <f t="shared" si="15"/>
        <v>0</v>
      </c>
      <c r="S38" s="94">
        <f t="shared" si="15"/>
        <v>0</v>
      </c>
      <c r="T38" s="94">
        <f t="shared" si="15"/>
        <v>0</v>
      </c>
      <c r="U38" s="94">
        <f t="shared" si="15"/>
        <v>0</v>
      </c>
      <c r="V38" s="94">
        <f t="shared" si="15"/>
        <v>0</v>
      </c>
      <c r="W38" s="94">
        <f t="shared" si="15"/>
        <v>0</v>
      </c>
      <c r="X38" s="94">
        <f t="shared" si="15"/>
        <v>0</v>
      </c>
      <c r="Y38" s="94">
        <f t="shared" si="15"/>
        <v>0</v>
      </c>
      <c r="Z38" s="94">
        <f t="shared" si="15"/>
        <v>0</v>
      </c>
      <c r="AA38" s="94">
        <f t="shared" si="15"/>
        <v>0</v>
      </c>
      <c r="AB38" s="94">
        <f t="shared" si="15"/>
        <v>0</v>
      </c>
      <c r="AC38" s="94">
        <f t="shared" si="15"/>
        <v>0</v>
      </c>
      <c r="AD38" s="94">
        <f t="shared" si="15"/>
        <v>0</v>
      </c>
      <c r="AE38" s="94">
        <f t="shared" si="15"/>
        <v>0</v>
      </c>
      <c r="AF38" s="94">
        <f t="shared" si="15"/>
        <v>0</v>
      </c>
      <c r="AG38" s="94">
        <f t="shared" si="15"/>
        <v>0</v>
      </c>
      <c r="AH38" s="94">
        <f t="shared" si="15"/>
        <v>0</v>
      </c>
      <c r="AI38" s="94">
        <f t="shared" si="15"/>
        <v>0</v>
      </c>
      <c r="AJ38" s="94">
        <f t="shared" si="15"/>
        <v>0</v>
      </c>
      <c r="AK38" s="94">
        <f t="shared" si="15"/>
        <v>0</v>
      </c>
      <c r="AL38" s="94">
        <f t="shared" si="15"/>
        <v>0</v>
      </c>
      <c r="AM38" s="94">
        <f t="shared" si="15"/>
        <v>0</v>
      </c>
      <c r="AN38" s="94">
        <f t="shared" si="15"/>
        <v>0</v>
      </c>
      <c r="AO38" s="94">
        <f t="shared" si="15"/>
        <v>0</v>
      </c>
      <c r="AP38" s="94">
        <f t="shared" si="15"/>
        <v>0</v>
      </c>
      <c r="AQ38" s="94">
        <f t="shared" si="15"/>
        <v>0</v>
      </c>
      <c r="AR38" s="94">
        <f t="shared" si="15"/>
        <v>0</v>
      </c>
      <c r="AS38" s="94">
        <f t="shared" si="15"/>
        <v>0</v>
      </c>
      <c r="AT38" s="94">
        <f t="shared" si="15"/>
        <v>0</v>
      </c>
      <c r="AU38" s="74">
        <f t="shared" si="15"/>
        <v>0</v>
      </c>
    </row>
    <row r="39" spans="3:71" s="46" customFormat="1" x14ac:dyDescent="0.3">
      <c r="C39" s="402" t="s">
        <v>181</v>
      </c>
      <c r="D39" s="135">
        <v>2025</v>
      </c>
      <c r="E39" s="136">
        <v>327</v>
      </c>
      <c r="G39" s="392"/>
      <c r="H39" s="137" t="s">
        <v>182</v>
      </c>
      <c r="I39" s="133">
        <v>0</v>
      </c>
      <c r="J39" s="94"/>
      <c r="K39" s="94"/>
      <c r="L39" s="138"/>
      <c r="M39" s="138"/>
      <c r="N39" s="138"/>
      <c r="O39" s="94">
        <f t="shared" ref="O39:AU39" si="16">M35*$I$39</f>
        <v>0</v>
      </c>
      <c r="P39" s="94">
        <f t="shared" si="16"/>
        <v>0</v>
      </c>
      <c r="Q39" s="94">
        <f t="shared" si="16"/>
        <v>0</v>
      </c>
      <c r="R39" s="94">
        <f t="shared" si="16"/>
        <v>0</v>
      </c>
      <c r="S39" s="94">
        <f t="shared" si="16"/>
        <v>0</v>
      </c>
      <c r="T39" s="94">
        <f t="shared" si="16"/>
        <v>0</v>
      </c>
      <c r="U39" s="94">
        <f t="shared" si="16"/>
        <v>0</v>
      </c>
      <c r="V39" s="94">
        <f t="shared" si="16"/>
        <v>0</v>
      </c>
      <c r="W39" s="94">
        <f t="shared" si="16"/>
        <v>0</v>
      </c>
      <c r="X39" s="94">
        <f t="shared" si="16"/>
        <v>0</v>
      </c>
      <c r="Y39" s="94">
        <f t="shared" si="16"/>
        <v>0</v>
      </c>
      <c r="Z39" s="94">
        <f t="shared" si="16"/>
        <v>0</v>
      </c>
      <c r="AA39" s="94">
        <f t="shared" si="16"/>
        <v>0</v>
      </c>
      <c r="AB39" s="94">
        <f t="shared" si="16"/>
        <v>0</v>
      </c>
      <c r="AC39" s="94">
        <f t="shared" si="16"/>
        <v>0</v>
      </c>
      <c r="AD39" s="94">
        <f t="shared" si="16"/>
        <v>0</v>
      </c>
      <c r="AE39" s="94">
        <f t="shared" si="16"/>
        <v>0</v>
      </c>
      <c r="AF39" s="94">
        <f t="shared" si="16"/>
        <v>0</v>
      </c>
      <c r="AG39" s="94">
        <f t="shared" si="16"/>
        <v>0</v>
      </c>
      <c r="AH39" s="94">
        <f t="shared" si="16"/>
        <v>0</v>
      </c>
      <c r="AI39" s="94">
        <f t="shared" si="16"/>
        <v>0</v>
      </c>
      <c r="AJ39" s="94">
        <f t="shared" si="16"/>
        <v>0</v>
      </c>
      <c r="AK39" s="94">
        <f t="shared" si="16"/>
        <v>0</v>
      </c>
      <c r="AL39" s="94">
        <f t="shared" si="16"/>
        <v>0</v>
      </c>
      <c r="AM39" s="94">
        <f t="shared" si="16"/>
        <v>0</v>
      </c>
      <c r="AN39" s="94">
        <f t="shared" si="16"/>
        <v>0</v>
      </c>
      <c r="AO39" s="94">
        <f t="shared" si="16"/>
        <v>0</v>
      </c>
      <c r="AP39" s="94">
        <f t="shared" si="16"/>
        <v>0</v>
      </c>
      <c r="AQ39" s="94">
        <f t="shared" si="16"/>
        <v>0</v>
      </c>
      <c r="AR39" s="94">
        <f t="shared" si="16"/>
        <v>0</v>
      </c>
      <c r="AS39" s="94">
        <f t="shared" si="16"/>
        <v>0</v>
      </c>
      <c r="AT39" s="94">
        <f t="shared" si="16"/>
        <v>0</v>
      </c>
      <c r="AU39" s="74">
        <f t="shared" si="16"/>
        <v>0</v>
      </c>
    </row>
    <row r="40" spans="3:71" s="46" customFormat="1" x14ac:dyDescent="0.3">
      <c r="C40" s="402"/>
      <c r="D40" s="135" t="s">
        <v>183</v>
      </c>
      <c r="E40" s="136">
        <v>321</v>
      </c>
      <c r="G40" s="392"/>
      <c r="H40" s="137" t="s">
        <v>184</v>
      </c>
      <c r="I40" s="139">
        <v>1</v>
      </c>
      <c r="J40" s="94"/>
      <c r="K40" s="94"/>
      <c r="L40" s="138"/>
      <c r="M40" s="138"/>
      <c r="N40" s="138"/>
      <c r="O40" s="138"/>
      <c r="P40" s="94">
        <f t="shared" ref="P40:AU40" si="17">M35*$I$40</f>
        <v>1801960.8413386485</v>
      </c>
      <c r="Q40" s="94">
        <f t="shared" si="17"/>
        <v>1988736.7067582167</v>
      </c>
      <c r="R40" s="94">
        <f t="shared" si="17"/>
        <v>2035997.4837446001</v>
      </c>
      <c r="S40" s="94">
        <f t="shared" si="17"/>
        <v>2123341.7757972432</v>
      </c>
      <c r="T40" s="94">
        <f t="shared" si="17"/>
        <v>2197054.9976763465</v>
      </c>
      <c r="U40" s="94">
        <f t="shared" si="17"/>
        <v>2273184.9945550822</v>
      </c>
      <c r="V40" s="94">
        <f t="shared" si="17"/>
        <v>2351803.4631777392</v>
      </c>
      <c r="W40" s="94">
        <f t="shared" si="17"/>
        <v>2432983.8040123917</v>
      </c>
      <c r="X40" s="94">
        <f t="shared" si="17"/>
        <v>2516801.1354789897</v>
      </c>
      <c r="Y40" s="94">
        <f t="shared" si="17"/>
        <v>2603332.3062626794</v>
      </c>
      <c r="Z40" s="94">
        <f t="shared" si="17"/>
        <v>2692655.9055218636</v>
      </c>
      <c r="AA40" s="94">
        <f t="shared" si="17"/>
        <v>2784852.2707877164</v>
      </c>
      <c r="AB40" s="94">
        <f t="shared" si="17"/>
        <v>2880003.4933382976</v>
      </c>
      <c r="AC40" s="94">
        <f t="shared" si="17"/>
        <v>2978193.4208160387</v>
      </c>
      <c r="AD40" s="94">
        <f t="shared" si="17"/>
        <v>3079507.6568421954</v>
      </c>
      <c r="AE40" s="94">
        <f t="shared" si="17"/>
        <v>3184033.5573657923</v>
      </c>
      <c r="AF40" s="94">
        <f t="shared" si="17"/>
        <v>3291860.2234675838</v>
      </c>
      <c r="AG40" s="94">
        <f t="shared" si="17"/>
        <v>3403078.4903215985</v>
      </c>
      <c r="AH40" s="94">
        <f t="shared" si="17"/>
        <v>3517780.9119978156</v>
      </c>
      <c r="AI40" s="94">
        <f t="shared" si="17"/>
        <v>3636061.7417694791</v>
      </c>
      <c r="AJ40" s="94">
        <f t="shared" si="17"/>
        <v>3758016.9075673018</v>
      </c>
      <c r="AK40" s="94">
        <f t="shared" si="17"/>
        <v>3883743.9822004074</v>
      </c>
      <c r="AL40" s="94">
        <f t="shared" si="17"/>
        <v>4013342.1479401775</v>
      </c>
      <c r="AM40" s="94">
        <f t="shared" si="17"/>
        <v>4146912.1550381389</v>
      </c>
      <c r="AN40" s="94">
        <f t="shared" si="17"/>
        <v>4284556.2737226132</v>
      </c>
      <c r="AO40" s="94">
        <f t="shared" si="17"/>
        <v>4426378.2391909631</v>
      </c>
      <c r="AP40" s="94">
        <f t="shared" si="17"/>
        <v>4572483.1890847757</v>
      </c>
      <c r="AQ40" s="94">
        <f t="shared" si="17"/>
        <v>4092139.1735068583</v>
      </c>
      <c r="AR40" s="94">
        <f t="shared" si="17"/>
        <v>4220067.7851959169</v>
      </c>
      <c r="AS40" s="94">
        <f t="shared" si="17"/>
        <v>4351441.4579115631</v>
      </c>
      <c r="AT40" s="94">
        <f t="shared" si="17"/>
        <v>4486320.3367936816</v>
      </c>
      <c r="AU40" s="74">
        <f t="shared" si="17"/>
        <v>4624763.3871103302</v>
      </c>
    </row>
    <row r="41" spans="3:71" s="46" customFormat="1" x14ac:dyDescent="0.3">
      <c r="C41" s="402"/>
      <c r="D41" s="135" t="s">
        <v>185</v>
      </c>
      <c r="E41" s="125" t="s">
        <v>186</v>
      </c>
      <c r="F41" s="94"/>
      <c r="G41" s="77"/>
      <c r="H41" s="78" t="s">
        <v>187</v>
      </c>
      <c r="I41" s="140">
        <f>SUM(P41:AU41)</f>
        <v>11299844.256530358</v>
      </c>
      <c r="J41" s="94"/>
      <c r="K41" s="94"/>
      <c r="L41" s="138"/>
      <c r="M41" s="138"/>
      <c r="N41" s="138"/>
      <c r="O41" s="138"/>
      <c r="P41" s="94">
        <f t="shared" ref="P41:AU41" si="18">(P36+(SUM(P37:P40)*$E$51))*$E$27-(P24*$E$51*$E$27)</f>
        <v>38652.06004671401</v>
      </c>
      <c r="Q41" s="94">
        <f t="shared" si="18"/>
        <v>121620.6958293958</v>
      </c>
      <c r="R41" s="94">
        <f t="shared" si="18"/>
        <v>42056.157959513424</v>
      </c>
      <c r="S41" s="94">
        <f t="shared" si="18"/>
        <v>-38034.419854099768</v>
      </c>
      <c r="T41" s="94">
        <f t="shared" si="18"/>
        <v>53006.414325167847</v>
      </c>
      <c r="U41" s="94">
        <f t="shared" si="18"/>
        <v>151167.03733308168</v>
      </c>
      <c r="V41" s="94">
        <f t="shared" si="18"/>
        <v>256858.10565303988</v>
      </c>
      <c r="W41" s="94">
        <f t="shared" si="18"/>
        <v>166496.25900783704</v>
      </c>
      <c r="X41" s="94">
        <f t="shared" si="18"/>
        <v>75797.089212416817</v>
      </c>
      <c r="Y41" s="94">
        <f t="shared" si="18"/>
        <v>188875.64666498828</v>
      </c>
      <c r="Z41" s="94">
        <f t="shared" si="18"/>
        <v>310577.35904969473</v>
      </c>
      <c r="AA41" s="94">
        <f t="shared" si="18"/>
        <v>441393.67813476711</v>
      </c>
      <c r="AB41" s="94">
        <f t="shared" si="18"/>
        <v>338597.20756420295</v>
      </c>
      <c r="AC41" s="94">
        <f t="shared" si="18"/>
        <v>235537.93607426912</v>
      </c>
      <c r="AD41" s="94">
        <f t="shared" si="18"/>
        <v>375580.20164762437</v>
      </c>
      <c r="AE41" s="94">
        <f t="shared" si="18"/>
        <v>526045.55134306895</v>
      </c>
      <c r="AF41" s="94">
        <f t="shared" si="18"/>
        <v>687520.82709456247</v>
      </c>
      <c r="AG41" s="94">
        <f t="shared" si="18"/>
        <v>570606.79545990052</v>
      </c>
      <c r="AH41" s="94">
        <f t="shared" si="18"/>
        <v>453523.15063708503</v>
      </c>
      <c r="AI41" s="94">
        <f t="shared" si="18"/>
        <v>626429.21872272447</v>
      </c>
      <c r="AJ41" s="94">
        <f t="shared" si="18"/>
        <v>811906.01923420327</v>
      </c>
      <c r="AK41" s="94">
        <f t="shared" si="18"/>
        <v>1010652.5585448678</v>
      </c>
      <c r="AL41" s="94">
        <f t="shared" si="18"/>
        <v>531841.58935232519</v>
      </c>
      <c r="AM41" s="94">
        <f t="shared" si="18"/>
        <v>38134.586888791709</v>
      </c>
      <c r="AN41" s="94">
        <f t="shared" si="18"/>
        <v>220625.55846323899</v>
      </c>
      <c r="AO41" s="94">
        <f t="shared" si="18"/>
        <v>416939.94022330822</v>
      </c>
      <c r="AP41" s="94">
        <f t="shared" si="18"/>
        <v>627852.24129540275</v>
      </c>
      <c r="AQ41" s="94">
        <f t="shared" si="18"/>
        <v>428375.1887773475</v>
      </c>
      <c r="AR41" s="94">
        <f t="shared" si="18"/>
        <v>212781.26029285183</v>
      </c>
      <c r="AS41" s="94">
        <f t="shared" si="18"/>
        <v>405768.44962407061</v>
      </c>
      <c r="AT41" s="94">
        <f t="shared" si="18"/>
        <v>612745.90660937084</v>
      </c>
      <c r="AU41" s="74">
        <f t="shared" si="18"/>
        <v>359913.9853186243</v>
      </c>
    </row>
    <row r="42" spans="3:71" s="46" customFormat="1" x14ac:dyDescent="0.3">
      <c r="C42" s="402"/>
      <c r="D42" s="135"/>
      <c r="E42" s="141"/>
      <c r="F42" s="94"/>
      <c r="G42" s="263"/>
      <c r="H42" s="264" t="s">
        <v>188</v>
      </c>
      <c r="I42" s="140">
        <f>SUM(I35:I41)</f>
        <v>115933235.4728234</v>
      </c>
      <c r="J42" s="94"/>
      <c r="K42" s="94"/>
      <c r="L42" s="94"/>
      <c r="M42" s="94"/>
      <c r="N42" s="94"/>
      <c r="O42" s="94"/>
      <c r="P42" s="94"/>
      <c r="Q42" s="94"/>
      <c r="R42" s="94"/>
      <c r="S42" s="94"/>
      <c r="T42" s="94"/>
      <c r="U42" s="94"/>
      <c r="V42" s="94"/>
      <c r="W42" s="94"/>
      <c r="X42" s="94"/>
      <c r="Y42" s="94"/>
      <c r="Z42" s="94"/>
      <c r="AA42" s="94"/>
      <c r="AB42" s="94"/>
      <c r="AC42" s="94"/>
      <c r="AD42" s="94"/>
      <c r="AE42" s="94"/>
      <c r="AF42" s="94"/>
      <c r="AG42" s="94"/>
      <c r="AH42" s="94"/>
      <c r="AI42" s="94"/>
      <c r="AJ42" s="94"/>
      <c r="AK42" s="94"/>
      <c r="AL42" s="94"/>
      <c r="AM42" s="94"/>
      <c r="AN42" s="94"/>
      <c r="AO42" s="94"/>
      <c r="AP42" s="94"/>
      <c r="AQ42" s="94"/>
      <c r="AR42" s="94"/>
      <c r="AS42" s="94"/>
      <c r="AT42" s="94"/>
      <c r="AU42" s="74"/>
    </row>
    <row r="43" spans="3:71" x14ac:dyDescent="0.3">
      <c r="C43" s="402"/>
      <c r="D43" s="135"/>
      <c r="E43" s="141"/>
      <c r="G43" s="258"/>
      <c r="H43" s="259" t="s">
        <v>189</v>
      </c>
      <c r="I43" s="260"/>
      <c r="J43" s="261"/>
      <c r="K43" s="261"/>
      <c r="L43" s="261"/>
      <c r="M43" s="261">
        <f t="shared" ref="M43:O43" si="19">M36+M37+M38+M39+M40+M41-M24</f>
        <v>0</v>
      </c>
      <c r="N43" s="261">
        <f t="shared" si="19"/>
        <v>0</v>
      </c>
      <c r="O43" s="261">
        <f t="shared" si="19"/>
        <v>0</v>
      </c>
      <c r="P43" s="261">
        <f>P36+P37+P38+P39+P40+P41-P24</f>
        <v>1840612.9013853625</v>
      </c>
      <c r="Q43" s="261">
        <f t="shared" ref="Q43:AT43" si="20">Q36+Q37+Q38+Q39+Q40+Q41-Q24</f>
        <v>3950970.3039729749</v>
      </c>
      <c r="R43" s="261">
        <f t="shared" si="20"/>
        <v>-1948254.1012809006</v>
      </c>
      <c r="S43" s="261">
        <f t="shared" si="20"/>
        <v>137053.25466224281</v>
      </c>
      <c r="T43" s="261">
        <f t="shared" si="20"/>
        <v>2387114.6666637571</v>
      </c>
      <c r="U43" s="261">
        <f t="shared" si="20"/>
        <v>4811466.6985519202</v>
      </c>
      <c r="V43" s="261">
        <f t="shared" si="20"/>
        <v>7420128.2673827</v>
      </c>
      <c r="W43" s="261">
        <f t="shared" si="20"/>
        <v>508431.34863385744</v>
      </c>
      <c r="X43" s="261">
        <f t="shared" si="20"/>
        <v>3101029.5733252638</v>
      </c>
      <c r="Y43" s="261">
        <f t="shared" si="20"/>
        <v>5893237.526252931</v>
      </c>
      <c r="Z43" s="261">
        <f t="shared" si="20"/>
        <v>8896470.7908244897</v>
      </c>
      <c r="AA43" s="261">
        <f t="shared" si="20"/>
        <v>12122716.739746973</v>
      </c>
      <c r="AB43" s="261">
        <f t="shared" si="20"/>
        <v>4001298.0698779747</v>
      </c>
      <c r="AC43" s="261">
        <f t="shared" si="20"/>
        <v>7215029.4267682824</v>
      </c>
      <c r="AD43" s="261">
        <f t="shared" si="20"/>
        <v>10670117.285258103</v>
      </c>
      <c r="AE43" s="261">
        <f t="shared" si="20"/>
        <v>14380196.393966964</v>
      </c>
      <c r="AF43" s="261">
        <f t="shared" si="20"/>
        <v>18359577.444529109</v>
      </c>
      <c r="AG43" s="261">
        <f t="shared" si="20"/>
        <v>8812744.7569867577</v>
      </c>
      <c r="AH43" s="261">
        <f t="shared" si="20"/>
        <v>12784048.819621658</v>
      </c>
      <c r="AI43" s="261">
        <f t="shared" si="20"/>
        <v>17046539.780113861</v>
      </c>
      <c r="AJ43" s="261">
        <f t="shared" si="20"/>
        <v>21616462.706915364</v>
      </c>
      <c r="AK43" s="261">
        <f t="shared" si="20"/>
        <v>26510859.247660637</v>
      </c>
      <c r="AL43" s="261">
        <f t="shared" si="20"/>
        <v>-1184537.9682232253</v>
      </c>
      <c r="AM43" s="261">
        <f t="shared" si="20"/>
        <v>3000508.7737037051</v>
      </c>
      <c r="AN43" s="261">
        <f t="shared" si="20"/>
        <v>7505690.6058895579</v>
      </c>
      <c r="AO43" s="261">
        <f t="shared" si="20"/>
        <v>12349008.785303829</v>
      </c>
      <c r="AP43" s="261">
        <f t="shared" si="20"/>
        <v>17549344.215684008</v>
      </c>
      <c r="AQ43" s="261">
        <f t="shared" si="20"/>
        <v>2849902.2447645552</v>
      </c>
      <c r="AR43" s="261">
        <f t="shared" si="20"/>
        <v>7282751.2902533244</v>
      </c>
      <c r="AS43" s="261">
        <f t="shared" si="20"/>
        <v>12039961.197788959</v>
      </c>
      <c r="AT43" s="261">
        <f t="shared" si="20"/>
        <v>17139027.441192012</v>
      </c>
      <c r="AU43" s="262">
        <f>ROUND((AU36+AU37+AU38+AU39+AU40+AU41-AU24),0)</f>
        <v>93</v>
      </c>
    </row>
    <row r="44" spans="3:71" x14ac:dyDescent="0.3">
      <c r="C44" s="402"/>
      <c r="D44" s="135"/>
      <c r="E44" s="141"/>
      <c r="J44" s="102"/>
      <c r="K44" s="102"/>
      <c r="L44" s="102"/>
      <c r="M44" s="102"/>
      <c r="N44" s="102"/>
      <c r="O44" s="102"/>
      <c r="P44" s="102"/>
      <c r="Q44" s="102"/>
      <c r="R44" s="102"/>
      <c r="S44" s="102"/>
      <c r="T44" s="102"/>
      <c r="U44" s="102"/>
      <c r="V44" s="102"/>
      <c r="W44" s="102"/>
      <c r="X44" s="102"/>
      <c r="Y44" s="102"/>
      <c r="Z44" s="102"/>
      <c r="AA44" s="102"/>
      <c r="AB44" s="102"/>
      <c r="AC44" s="102"/>
      <c r="AD44" s="102"/>
      <c r="AE44" s="102"/>
      <c r="AF44" s="102"/>
      <c r="AG44" s="102"/>
      <c r="AH44" s="102"/>
      <c r="AI44" s="102"/>
      <c r="AJ44" s="102"/>
      <c r="AK44" s="102"/>
      <c r="AL44" s="102"/>
      <c r="AM44" s="102"/>
      <c r="AN44" s="102"/>
      <c r="AO44" s="102"/>
      <c r="AP44" s="102"/>
      <c r="AQ44" s="102"/>
      <c r="AR44" s="102"/>
      <c r="AS44" s="102"/>
      <c r="AT44" s="102"/>
      <c r="AU44" s="102"/>
    </row>
    <row r="45" spans="3:71" ht="14.5" x14ac:dyDescent="0.35">
      <c r="C45" s="402"/>
      <c r="D45" s="142"/>
      <c r="E45" s="143"/>
      <c r="J45" s="102"/>
      <c r="K45" s="108"/>
      <c r="L45" s="102"/>
      <c r="M45" s="102"/>
      <c r="N45" s="102"/>
      <c r="O45" s="102"/>
      <c r="P45" s="102"/>
      <c r="Q45" s="102"/>
      <c r="R45" s="102"/>
      <c r="S45" s="102"/>
      <c r="T45" s="102"/>
      <c r="U45" s="102"/>
      <c r="V45" s="102"/>
      <c r="W45" s="102"/>
      <c r="X45" s="102"/>
      <c r="Y45" s="102"/>
      <c r="Z45" s="102"/>
      <c r="AA45" s="102"/>
      <c r="AB45" s="102"/>
      <c r="AC45" s="102"/>
      <c r="AD45" s="102"/>
      <c r="AE45" s="102"/>
      <c r="AF45" s="102"/>
      <c r="AG45" s="102"/>
      <c r="AH45" s="102"/>
      <c r="AI45" s="102"/>
      <c r="AJ45" s="102"/>
      <c r="AK45" s="102"/>
      <c r="AL45" s="102"/>
      <c r="AM45" s="102"/>
      <c r="AN45" s="102"/>
      <c r="AO45" s="102"/>
      <c r="AP45" s="102"/>
    </row>
    <row r="46" spans="3:71" ht="14.5" x14ac:dyDescent="0.35">
      <c r="C46" s="403"/>
      <c r="D46" s="144"/>
      <c r="E46" s="145"/>
      <c r="J46" s="102"/>
      <c r="K46" s="108"/>
      <c r="L46" s="102"/>
      <c r="M46" s="102"/>
      <c r="N46" s="102"/>
      <c r="O46" s="102"/>
      <c r="P46" s="102"/>
      <c r="Q46" s="102"/>
      <c r="R46" s="102"/>
      <c r="S46" s="102"/>
      <c r="T46" s="102"/>
      <c r="U46" s="102"/>
      <c r="V46" s="102"/>
      <c r="W46" s="102"/>
      <c r="X46" s="102"/>
      <c r="Y46" s="102"/>
      <c r="Z46" s="102"/>
      <c r="AA46" s="102"/>
      <c r="AB46" s="102"/>
      <c r="AC46" s="102"/>
      <c r="AD46" s="102"/>
      <c r="AE46" s="102"/>
      <c r="AF46" s="102"/>
      <c r="AG46" s="102"/>
      <c r="AH46" s="102"/>
      <c r="AI46" s="102"/>
      <c r="AJ46" s="102"/>
      <c r="AK46" s="102"/>
      <c r="AL46" s="102"/>
      <c r="AM46" s="102"/>
      <c r="AN46" s="102"/>
      <c r="AO46" s="102"/>
      <c r="AP46" s="102"/>
    </row>
    <row r="47" spans="3:71" ht="14.5" x14ac:dyDescent="0.35">
      <c r="G47" s="109"/>
      <c r="H47" s="109"/>
      <c r="I47" s="146"/>
      <c r="J47" s="102"/>
      <c r="K47" s="108"/>
      <c r="L47" s="102"/>
      <c r="M47" s="102"/>
      <c r="N47" s="102"/>
      <c r="O47" s="102"/>
      <c r="P47" s="102"/>
      <c r="Q47" s="102"/>
      <c r="R47" s="102"/>
      <c r="S47" s="102"/>
      <c r="T47" s="102"/>
      <c r="U47" s="102"/>
      <c r="V47" s="102"/>
      <c r="W47" s="102"/>
      <c r="X47" s="102"/>
      <c r="Y47" s="102"/>
      <c r="Z47" s="102"/>
      <c r="AA47" s="102"/>
      <c r="AB47" s="102"/>
      <c r="AC47" s="102"/>
      <c r="AD47" s="102"/>
      <c r="AE47" s="102"/>
      <c r="AF47" s="102"/>
      <c r="AG47" s="102"/>
      <c r="AH47" s="102"/>
      <c r="AI47" s="102"/>
      <c r="AJ47" s="102"/>
      <c r="AK47" s="102"/>
      <c r="AL47" s="102"/>
      <c r="AM47" s="102"/>
      <c r="AN47" s="102"/>
      <c r="AO47" s="102"/>
      <c r="AP47" s="102"/>
    </row>
    <row r="48" spans="3:71" ht="15.75" customHeight="1" x14ac:dyDescent="0.35">
      <c r="C48" s="393" t="s">
        <v>190</v>
      </c>
      <c r="D48" s="394"/>
      <c r="E48" s="395"/>
      <c r="F48" s="268"/>
      <c r="G48" s="109"/>
      <c r="H48" s="109"/>
      <c r="I48" s="147"/>
      <c r="J48" s="102"/>
      <c r="K48" s="108"/>
      <c r="L48" s="102"/>
      <c r="M48" s="102"/>
      <c r="N48" s="102"/>
      <c r="O48" s="102"/>
      <c r="P48" s="102"/>
      <c r="Q48" s="102"/>
      <c r="R48" s="102"/>
      <c r="S48" s="102"/>
      <c r="T48" s="102"/>
      <c r="U48" s="102"/>
      <c r="V48" s="102"/>
      <c r="W48" s="102"/>
      <c r="X48" s="102"/>
      <c r="Y48" s="102"/>
      <c r="Z48" s="102"/>
      <c r="AA48" s="102"/>
      <c r="AB48" s="102"/>
      <c r="AC48" s="102"/>
      <c r="AD48" s="102"/>
      <c r="AE48" s="102"/>
      <c r="AF48" s="102"/>
      <c r="AG48" s="102"/>
      <c r="AH48" s="102"/>
      <c r="AI48" s="102"/>
      <c r="AJ48" s="102"/>
      <c r="AK48" s="102"/>
      <c r="AL48" s="102"/>
      <c r="AM48" s="102"/>
      <c r="AN48" s="102"/>
      <c r="AO48" s="102"/>
      <c r="AP48" s="102"/>
    </row>
    <row r="49" spans="1:60" x14ac:dyDescent="0.3">
      <c r="C49" s="396"/>
      <c r="D49" s="397"/>
      <c r="E49" s="398"/>
      <c r="F49" s="268"/>
      <c r="I49" s="148"/>
      <c r="J49" s="148"/>
      <c r="K49" s="94"/>
      <c r="L49" s="94"/>
      <c r="M49" s="94"/>
      <c r="N49" s="94"/>
      <c r="O49" s="94"/>
      <c r="P49" s="94"/>
      <c r="Q49" s="94"/>
      <c r="R49" s="94"/>
      <c r="S49" s="94"/>
      <c r="T49" s="94"/>
      <c r="U49" s="94"/>
      <c r="V49" s="94"/>
      <c r="W49" s="94"/>
      <c r="X49" s="94"/>
      <c r="Y49" s="94"/>
      <c r="Z49" s="94"/>
      <c r="AA49" s="94"/>
      <c r="AB49" s="94"/>
      <c r="AC49" s="94"/>
      <c r="AD49" s="94"/>
      <c r="AE49" s="94"/>
      <c r="AF49" s="94"/>
      <c r="AG49" s="94"/>
      <c r="AH49" s="94"/>
      <c r="AI49" s="94"/>
      <c r="AJ49" s="94"/>
      <c r="AK49" s="94"/>
      <c r="AL49" s="94"/>
      <c r="AM49" s="94"/>
      <c r="AN49" s="94"/>
      <c r="AO49" s="94"/>
      <c r="AP49" s="94"/>
      <c r="AQ49" s="94"/>
      <c r="AR49" s="94"/>
      <c r="AS49" s="94"/>
      <c r="AT49" s="94"/>
      <c r="AU49" s="94"/>
    </row>
    <row r="50" spans="1:60" x14ac:dyDescent="0.3">
      <c r="C50" s="399"/>
      <c r="D50" s="400"/>
      <c r="E50" s="401"/>
      <c r="F50" s="268"/>
      <c r="I50" s="148"/>
      <c r="J50" s="148"/>
      <c r="K50" s="94"/>
      <c r="L50" s="94"/>
      <c r="M50" s="94"/>
      <c r="N50" s="94"/>
      <c r="O50" s="94"/>
      <c r="P50" s="94"/>
      <c r="Q50" s="94"/>
      <c r="R50" s="94"/>
      <c r="S50" s="94"/>
      <c r="T50" s="94"/>
      <c r="U50" s="94"/>
      <c r="V50" s="94"/>
      <c r="W50" s="94"/>
      <c r="X50" s="94"/>
      <c r="Y50" s="94"/>
      <c r="Z50" s="94"/>
      <c r="AA50" s="94"/>
      <c r="AB50" s="94"/>
      <c r="AC50" s="94"/>
      <c r="AD50" s="94"/>
      <c r="AE50" s="94"/>
      <c r="AF50" s="94"/>
      <c r="AG50" s="94"/>
      <c r="AH50" s="94"/>
      <c r="AI50" s="94"/>
      <c r="AJ50" s="94"/>
      <c r="AK50" s="94"/>
      <c r="AL50" s="94"/>
      <c r="AM50" s="94"/>
      <c r="AN50" s="94"/>
      <c r="AO50" s="94"/>
      <c r="AP50" s="94"/>
      <c r="AQ50" s="94"/>
      <c r="AR50" s="94"/>
      <c r="AS50" s="94"/>
      <c r="AT50" s="94"/>
      <c r="AU50" s="94"/>
    </row>
    <row r="51" spans="1:60" x14ac:dyDescent="0.3">
      <c r="C51" s="149" t="s">
        <v>191</v>
      </c>
      <c r="D51" s="150"/>
      <c r="E51" s="151">
        <v>0.5</v>
      </c>
      <c r="I51" s="148"/>
      <c r="J51" s="148"/>
      <c r="K51" s="94"/>
      <c r="L51" s="94"/>
      <c r="M51" s="94"/>
      <c r="N51" s="94"/>
      <c r="O51" s="94"/>
      <c r="P51" s="94"/>
      <c r="Q51" s="94"/>
      <c r="R51" s="94"/>
      <c r="S51" s="94"/>
      <c r="T51" s="94"/>
      <c r="U51" s="94"/>
      <c r="V51" s="94"/>
      <c r="W51" s="94"/>
      <c r="X51" s="94"/>
      <c r="Y51" s="94"/>
      <c r="Z51" s="94"/>
      <c r="AA51" s="94"/>
      <c r="AB51" s="94"/>
      <c r="AC51" s="94"/>
      <c r="AD51" s="94"/>
      <c r="AE51" s="94"/>
      <c r="AF51" s="94"/>
      <c r="AG51" s="94"/>
      <c r="AH51" s="94"/>
      <c r="AI51" s="94"/>
      <c r="AJ51" s="94"/>
      <c r="AK51" s="94"/>
      <c r="AL51" s="94"/>
      <c r="AM51" s="94"/>
      <c r="AN51" s="94"/>
      <c r="AO51" s="94"/>
      <c r="AP51" s="94"/>
      <c r="AQ51" s="94"/>
      <c r="AR51" s="94"/>
      <c r="AS51" s="94"/>
      <c r="AT51" s="94"/>
      <c r="AU51" s="94"/>
    </row>
    <row r="52" spans="1:60" x14ac:dyDescent="0.3">
      <c r="F52" s="31"/>
      <c r="I52" s="148"/>
      <c r="J52" s="148"/>
      <c r="K52" s="94"/>
      <c r="L52" s="94"/>
      <c r="M52" s="94"/>
      <c r="N52" s="94"/>
      <c r="O52" s="94"/>
      <c r="P52" s="94"/>
      <c r="Q52" s="94"/>
      <c r="R52" s="94"/>
      <c r="S52" s="94"/>
      <c r="T52" s="94"/>
      <c r="U52" s="94"/>
      <c r="V52" s="94"/>
      <c r="W52" s="94"/>
      <c r="X52" s="94"/>
      <c r="Y52" s="94"/>
      <c r="Z52" s="94"/>
      <c r="AA52" s="94"/>
      <c r="AB52" s="94"/>
      <c r="AC52" s="94"/>
      <c r="AD52" s="94"/>
      <c r="AE52" s="94"/>
      <c r="AF52" s="94"/>
      <c r="AG52" s="94"/>
      <c r="AH52" s="94"/>
      <c r="AI52" s="94"/>
      <c r="AJ52" s="94"/>
      <c r="AK52" s="94"/>
      <c r="AL52" s="94"/>
      <c r="AM52" s="94"/>
      <c r="AN52" s="94"/>
      <c r="AO52" s="94"/>
      <c r="AP52" s="94"/>
      <c r="AQ52" s="94"/>
      <c r="AR52" s="94"/>
      <c r="AS52" s="94"/>
      <c r="AT52" s="94"/>
      <c r="AU52" s="94"/>
      <c r="AV52" s="152"/>
      <c r="AW52" s="152"/>
      <c r="AX52" s="152"/>
      <c r="AY52" s="152"/>
      <c r="AZ52" s="152"/>
      <c r="BA52" s="152"/>
      <c r="BB52" s="152"/>
      <c r="BC52" s="152"/>
      <c r="BD52" s="152"/>
      <c r="BE52" s="152"/>
      <c r="BF52" s="152"/>
      <c r="BG52" s="152"/>
      <c r="BH52" s="152"/>
    </row>
    <row r="53" spans="1:60" s="76" customFormat="1" ht="14.5" x14ac:dyDescent="0.3">
      <c r="A53" s="153" t="s">
        <v>192</v>
      </c>
      <c r="C53" s="165"/>
      <c r="D53" s="165"/>
      <c r="E53" s="165"/>
      <c r="F53" s="165"/>
    </row>
  </sheetData>
  <mergeCells count="5">
    <mergeCell ref="B11:I11"/>
    <mergeCell ref="G37:G40"/>
    <mergeCell ref="C48:E50"/>
    <mergeCell ref="C39:C46"/>
    <mergeCell ref="B4:I9"/>
  </mergeCells>
  <pageMargins left="0.7" right="0.7" top="0.75" bottom="0.75" header="0.3" footer="0.3"/>
  <pageSetup paperSize="5" scale="2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4CFCF-E649-4960-B50C-95200E7BA5D8}">
  <sheetPr>
    <pageSetUpPr fitToPage="1"/>
  </sheetPr>
  <dimension ref="A1:AQ76"/>
  <sheetViews>
    <sheetView workbookViewId="0">
      <selection sqref="A1:AQ79"/>
    </sheetView>
  </sheetViews>
  <sheetFormatPr defaultColWidth="9.1796875" defaultRowHeight="14" outlineLevelCol="1" x14ac:dyDescent="0.3"/>
  <cols>
    <col min="1" max="1" width="45.81640625" style="43" customWidth="1"/>
    <col min="2" max="2" width="43.453125" style="8" bestFit="1" customWidth="1"/>
    <col min="3" max="3" width="7.81640625" style="8" hidden="1" customWidth="1"/>
    <col min="4" max="4" width="12.453125" style="8" customWidth="1"/>
    <col min="5" max="7" width="13" style="8" customWidth="1" outlineLevel="1"/>
    <col min="8" max="11" width="13" style="8" customWidth="1"/>
    <col min="12" max="12" width="13" style="41" customWidth="1"/>
    <col min="13" max="43" width="13" style="8" customWidth="1"/>
    <col min="44" max="16384" width="9.1796875" style="8"/>
  </cols>
  <sheetData>
    <row r="1" spans="1:43" s="287" customFormat="1" ht="17.5" x14ac:dyDescent="0.35">
      <c r="A1" s="339" t="s">
        <v>193</v>
      </c>
      <c r="L1" s="298"/>
    </row>
    <row r="3" spans="1:43" ht="15" customHeight="1" x14ac:dyDescent="0.3">
      <c r="A3" s="370" t="s">
        <v>194</v>
      </c>
      <c r="B3" s="370"/>
      <c r="C3" s="166"/>
      <c r="D3" s="166"/>
    </row>
    <row r="4" spans="1:43" x14ac:dyDescent="0.3">
      <c r="A4" s="370"/>
      <c r="B4" s="370"/>
      <c r="C4" s="166"/>
      <c r="D4" s="166"/>
    </row>
    <row r="5" spans="1:43" ht="31.5" customHeight="1" x14ac:dyDescent="0.3">
      <c r="A5" s="370"/>
      <c r="B5" s="370"/>
      <c r="C5" s="166"/>
      <c r="D5" s="166"/>
    </row>
    <row r="6" spans="1:43" x14ac:dyDescent="0.3">
      <c r="A6" s="408" t="s">
        <v>195</v>
      </c>
      <c r="B6" s="408"/>
      <c r="C6" s="167"/>
      <c r="D6" s="166"/>
    </row>
    <row r="7" spans="1:43" x14ac:dyDescent="0.3">
      <c r="A7" s="409" t="s">
        <v>196</v>
      </c>
      <c r="B7" s="409"/>
      <c r="C7" s="168"/>
      <c r="D7" s="166"/>
    </row>
    <row r="8" spans="1:43" ht="14.5" thickBot="1" x14ac:dyDescent="0.35"/>
    <row r="9" spans="1:43" x14ac:dyDescent="0.3">
      <c r="A9" s="169" t="s">
        <v>197</v>
      </c>
      <c r="D9" s="31" t="s">
        <v>198</v>
      </c>
      <c r="E9" s="41"/>
      <c r="F9" s="41"/>
      <c r="G9" s="41"/>
      <c r="H9" s="41">
        <v>0</v>
      </c>
      <c r="I9" s="41">
        <v>1</v>
      </c>
      <c r="J9" s="41">
        <v>2</v>
      </c>
      <c r="K9" s="41">
        <v>3</v>
      </c>
      <c r="L9" s="41">
        <v>4</v>
      </c>
      <c r="M9" s="41">
        <v>5</v>
      </c>
      <c r="N9" s="41">
        <v>6</v>
      </c>
      <c r="O9" s="41">
        <v>7</v>
      </c>
      <c r="P9" s="41">
        <v>8</v>
      </c>
      <c r="Q9" s="41">
        <v>9</v>
      </c>
      <c r="R9" s="41">
        <v>10</v>
      </c>
      <c r="S9" s="41">
        <v>11</v>
      </c>
      <c r="T9" s="41">
        <v>12</v>
      </c>
      <c r="U9" s="41">
        <v>13</v>
      </c>
      <c r="V9" s="41">
        <v>14</v>
      </c>
      <c r="W9" s="41">
        <v>15</v>
      </c>
      <c r="X9" s="41">
        <v>16</v>
      </c>
      <c r="Y9" s="41">
        <v>17</v>
      </c>
      <c r="Z9" s="41">
        <v>18</v>
      </c>
      <c r="AA9" s="41">
        <v>19</v>
      </c>
      <c r="AB9" s="41">
        <v>20</v>
      </c>
      <c r="AC9" s="41">
        <v>21</v>
      </c>
      <c r="AD9" s="41">
        <v>22</v>
      </c>
      <c r="AE9" s="41">
        <v>23</v>
      </c>
      <c r="AF9" s="41">
        <v>24</v>
      </c>
      <c r="AG9" s="41">
        <v>25</v>
      </c>
      <c r="AH9" s="41">
        <v>26</v>
      </c>
      <c r="AI9" s="41">
        <v>27</v>
      </c>
      <c r="AJ9" s="41">
        <v>28</v>
      </c>
      <c r="AK9" s="41">
        <v>29</v>
      </c>
      <c r="AL9" s="41">
        <v>30</v>
      </c>
      <c r="AM9" s="41">
        <v>31</v>
      </c>
      <c r="AN9" s="41">
        <v>32</v>
      </c>
      <c r="AO9" s="41">
        <v>33</v>
      </c>
      <c r="AP9" s="41">
        <v>34</v>
      </c>
      <c r="AQ9" s="41">
        <v>35</v>
      </c>
    </row>
    <row r="10" spans="1:43" x14ac:dyDescent="0.3">
      <c r="A10" s="170">
        <f>'Tab 6 - Financial Model'!F3</f>
        <v>5831.5884832965967</v>
      </c>
      <c r="D10" s="31" t="s">
        <v>169</v>
      </c>
      <c r="E10" s="41">
        <v>2020</v>
      </c>
      <c r="F10" s="41">
        <v>2021</v>
      </c>
      <c r="G10" s="41">
        <v>2022</v>
      </c>
      <c r="H10" s="41">
        <v>2023</v>
      </c>
      <c r="I10" s="41">
        <v>2024</v>
      </c>
      <c r="J10" s="41">
        <v>2025</v>
      </c>
      <c r="K10" s="41">
        <v>2026</v>
      </c>
      <c r="L10" s="41">
        <v>2027</v>
      </c>
      <c r="M10" s="41">
        <v>2028</v>
      </c>
      <c r="N10" s="41">
        <v>2029</v>
      </c>
      <c r="O10" s="41">
        <v>2030</v>
      </c>
      <c r="P10" s="41">
        <v>2031</v>
      </c>
      <c r="Q10" s="41">
        <v>2032</v>
      </c>
      <c r="R10" s="41">
        <v>2033</v>
      </c>
      <c r="S10" s="41">
        <v>2034</v>
      </c>
      <c r="T10" s="41">
        <v>2035</v>
      </c>
      <c r="U10" s="41">
        <v>2036</v>
      </c>
      <c r="V10" s="41">
        <v>2037</v>
      </c>
      <c r="W10" s="41">
        <v>2038</v>
      </c>
      <c r="X10" s="41">
        <v>2039</v>
      </c>
      <c r="Y10" s="41">
        <v>2040</v>
      </c>
      <c r="Z10" s="41">
        <v>2041</v>
      </c>
      <c r="AA10" s="41">
        <v>2042</v>
      </c>
      <c r="AB10" s="41">
        <v>2043</v>
      </c>
      <c r="AC10" s="41">
        <v>2044</v>
      </c>
      <c r="AD10" s="41">
        <v>2045</v>
      </c>
      <c r="AE10" s="41">
        <v>2046</v>
      </c>
      <c r="AF10" s="41">
        <v>2047</v>
      </c>
      <c r="AG10" s="41">
        <v>2048</v>
      </c>
      <c r="AH10" s="41">
        <v>2049</v>
      </c>
      <c r="AI10" s="41">
        <v>2050</v>
      </c>
      <c r="AJ10" s="41">
        <v>2051</v>
      </c>
      <c r="AK10" s="41">
        <v>2052</v>
      </c>
      <c r="AL10" s="41">
        <v>2053</v>
      </c>
      <c r="AM10" s="41">
        <v>2054</v>
      </c>
      <c r="AN10" s="41">
        <v>2055</v>
      </c>
      <c r="AO10" s="41">
        <v>2056</v>
      </c>
      <c r="AP10" s="41">
        <v>2057</v>
      </c>
      <c r="AQ10" s="41">
        <v>2058</v>
      </c>
    </row>
    <row r="11" spans="1:43" x14ac:dyDescent="0.3">
      <c r="A11" s="171"/>
      <c r="B11" s="3"/>
      <c r="C11" s="3"/>
      <c r="D11" s="3"/>
      <c r="E11" s="3"/>
      <c r="F11" s="3"/>
      <c r="G11" s="3"/>
      <c r="H11" s="3"/>
      <c r="I11" s="3"/>
      <c r="J11" s="3"/>
      <c r="K11" s="3"/>
      <c r="L11" s="172"/>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row>
    <row r="12" spans="1:43" x14ac:dyDescent="0.3">
      <c r="A12" s="252" t="s">
        <v>199</v>
      </c>
      <c r="B12" s="173"/>
      <c r="C12" s="173"/>
      <c r="D12" s="173"/>
      <c r="E12" s="173"/>
      <c r="F12" s="173"/>
      <c r="G12" s="173"/>
      <c r="H12" s="173"/>
      <c r="I12" s="173"/>
      <c r="J12" s="173"/>
      <c r="K12" s="173"/>
      <c r="L12" s="174"/>
      <c r="M12" s="173"/>
      <c r="N12" s="173"/>
      <c r="O12" s="173"/>
      <c r="P12" s="173"/>
      <c r="Q12" s="173"/>
      <c r="R12" s="173"/>
      <c r="S12" s="173"/>
      <c r="T12" s="173"/>
      <c r="U12" s="173"/>
      <c r="V12" s="173"/>
      <c r="W12" s="173"/>
      <c r="X12" s="173"/>
      <c r="Y12" s="173"/>
      <c r="Z12" s="173"/>
      <c r="AA12" s="173"/>
      <c r="AB12" s="173"/>
      <c r="AC12" s="173"/>
      <c r="AD12" s="173"/>
      <c r="AE12" s="173"/>
      <c r="AF12" s="173"/>
      <c r="AG12" s="173"/>
      <c r="AH12" s="173"/>
      <c r="AI12" s="173"/>
      <c r="AJ12" s="173"/>
      <c r="AK12" s="173"/>
      <c r="AL12" s="173"/>
      <c r="AM12" s="173"/>
      <c r="AN12" s="173"/>
      <c r="AO12" s="173"/>
      <c r="AP12" s="173"/>
      <c r="AQ12" s="173"/>
    </row>
    <row r="13" spans="1:43" ht="15" customHeight="1" x14ac:dyDescent="0.3">
      <c r="A13" s="175" t="s">
        <v>200</v>
      </c>
      <c r="B13" s="176" t="s">
        <v>201</v>
      </c>
      <c r="C13" s="177"/>
      <c r="D13" s="177"/>
      <c r="E13" s="178"/>
      <c r="F13" s="179"/>
      <c r="G13" s="179"/>
      <c r="H13" s="180">
        <f>2550000+3800000</f>
        <v>6350000</v>
      </c>
      <c r="I13" s="180">
        <v>8250000</v>
      </c>
      <c r="J13" s="179">
        <v>5000000</v>
      </c>
      <c r="K13" s="179">
        <v>5000000</v>
      </c>
      <c r="L13" s="179">
        <v>9400000</v>
      </c>
      <c r="M13" s="179"/>
      <c r="N13" s="179"/>
      <c r="O13" s="179"/>
      <c r="P13" s="179"/>
      <c r="Q13" s="179"/>
      <c r="R13" s="179"/>
      <c r="S13" s="179"/>
      <c r="T13" s="179"/>
      <c r="U13" s="179"/>
      <c r="V13" s="179"/>
      <c r="W13" s="179"/>
      <c r="X13" s="179"/>
      <c r="Y13" s="179"/>
      <c r="Z13" s="179"/>
      <c r="AA13" s="179"/>
      <c r="AB13" s="179"/>
      <c r="AC13" s="179"/>
      <c r="AD13" s="179"/>
      <c r="AE13" s="179"/>
      <c r="AF13" s="179"/>
      <c r="AG13" s="179"/>
      <c r="AH13" s="179"/>
      <c r="AI13" s="179"/>
      <c r="AJ13" s="179"/>
      <c r="AK13" s="179"/>
      <c r="AL13" s="179"/>
      <c r="AM13" s="179"/>
      <c r="AN13" s="179"/>
      <c r="AO13" s="179"/>
      <c r="AP13" s="179"/>
      <c r="AQ13" s="179"/>
    </row>
    <row r="14" spans="1:43" ht="15" customHeight="1" x14ac:dyDescent="0.3">
      <c r="A14" s="253"/>
      <c r="B14" s="43"/>
      <c r="E14" s="181"/>
      <c r="F14" s="182"/>
      <c r="G14" s="182"/>
      <c r="H14" s="183"/>
      <c r="I14" s="183"/>
      <c r="J14" s="182"/>
      <c r="K14" s="182"/>
      <c r="L14" s="182"/>
      <c r="M14" s="182"/>
      <c r="N14" s="182"/>
      <c r="O14" s="182"/>
      <c r="P14" s="182"/>
      <c r="Q14" s="182"/>
      <c r="R14" s="182"/>
      <c r="S14" s="182"/>
      <c r="T14" s="99"/>
      <c r="U14" s="99"/>
      <c r="V14" s="99"/>
      <c r="W14" s="99"/>
      <c r="X14" s="99"/>
      <c r="Y14" s="99"/>
      <c r="Z14" s="99"/>
      <c r="AA14" s="99"/>
      <c r="AB14" s="99"/>
      <c r="AC14" s="99"/>
      <c r="AD14" s="99"/>
      <c r="AE14" s="99"/>
      <c r="AF14" s="99"/>
      <c r="AG14" s="99"/>
      <c r="AH14" s="99"/>
      <c r="AI14" s="99"/>
      <c r="AJ14" s="99"/>
      <c r="AK14" s="99"/>
      <c r="AL14" s="99"/>
      <c r="AM14" s="99"/>
      <c r="AN14" s="99"/>
      <c r="AO14" s="99"/>
      <c r="AP14" s="99"/>
      <c r="AQ14" s="99"/>
    </row>
    <row r="15" spans="1:43" ht="15" customHeight="1" x14ac:dyDescent="0.3">
      <c r="A15" s="60">
        <v>1</v>
      </c>
      <c r="B15" s="43" t="str">
        <f>'Tab 6 - Financial Model'!C15</f>
        <v>Library-1</v>
      </c>
      <c r="D15" s="184">
        <f>SUMIF('Tab 6 - Financial Model'!$C$15:$C$22,'Tab 7 - Bylaw Continuity'!B15,'Tab 6 - Financial Model'!$I$15:$I$22)</f>
        <v>6</v>
      </c>
      <c r="E15" s="185">
        <f>IF(AND($D15=E$9,$B15='Tab 6 - Financial Model'!$C15),('Tab 6 - Financial Model'!$D15*(1+'Tab 6 - Financial Model'!$E$26)^'Tab 7 - Bylaw Continuity'!E$9),0)</f>
        <v>0</v>
      </c>
      <c r="F15" s="185">
        <f>IF(AND($D15=F$9,$B15='Tab 6 - Financial Model'!$C15),('Tab 6 - Financial Model'!$D15*(1+'Tab 6 - Financial Model'!$E$26)^'Tab 7 - Bylaw Continuity'!F$9),0)</f>
        <v>0</v>
      </c>
      <c r="G15" s="185">
        <f>IF(AND($D15=G$9,$B15='Tab 6 - Financial Model'!$C15),('Tab 6 - Financial Model'!$D15*(1+'Tab 6 - Financial Model'!$E$26)^'Tab 7 - Bylaw Continuity'!G$9),0)</f>
        <v>0</v>
      </c>
      <c r="H15" s="185">
        <f>IF(AND($D15=H$9,$B15='Tab 6 - Financial Model'!$C15),('Tab 6 - Financial Model'!$D15*(1+'Tab 6 - Financial Model'!$E$26)^'Tab 7 - Bylaw Continuity'!H$9),0)</f>
        <v>0</v>
      </c>
      <c r="I15" s="185">
        <f>IF(AND($D15=I$9,$B15='Tab 6 - Financial Model'!$C15),('Tab 6 - Financial Model'!$D15*(1+'Tab 6 - Financial Model'!$E$26)^'Tab 7 - Bylaw Continuity'!I$9),0)</f>
        <v>0</v>
      </c>
      <c r="J15" s="185">
        <f>IF(AND($D15=J$9,$B15='Tab 6 - Financial Model'!$C15),('Tab 6 - Financial Model'!$D15*(1+'Tab 6 - Financial Model'!$E$26)^'Tab 7 - Bylaw Continuity'!J$9),0)</f>
        <v>0</v>
      </c>
      <c r="K15" s="185">
        <f>IF(AND($D15=K$9,$B15='Tab 6 - Financial Model'!$C15),('Tab 6 - Financial Model'!$D15*(1+'Tab 6 - Financial Model'!$E$26)^'Tab 7 - Bylaw Continuity'!K$9),0)</f>
        <v>0</v>
      </c>
      <c r="L15" s="185">
        <f>IF(AND($D15=L$9,$B15='Tab 6 - Financial Model'!$C15),('Tab 6 - Financial Model'!$D15*(1+'Tab 6 - Financial Model'!$E$26)^'Tab 7 - Bylaw Continuity'!L$9),0)</f>
        <v>0</v>
      </c>
      <c r="M15" s="185">
        <f>IF(AND($D15=M$9,$B15='Tab 6 - Financial Model'!$C15),('Tab 6 - Financial Model'!$D15*(1+'Tab 6 - Financial Model'!$E$26)^'Tab 7 - Bylaw Continuity'!M$9),0)</f>
        <v>0</v>
      </c>
      <c r="N15" s="185">
        <f>IF(AND($D15=N$9,$B15='Tab 6 - Financial Model'!$C15),('Tab 6 - Financial Model'!$D15*(1+'Tab 6 - Financial Model'!$E$26)^'Tab 7 - Bylaw Continuity'!N$9),0)</f>
        <v>18130177.379449975</v>
      </c>
      <c r="O15" s="185">
        <f>IF(AND($D15=O$9,$B15='Tab 6 - Financial Model'!$C15),('Tab 6 - Financial Model'!$D15*(1+'Tab 6 - Financial Model'!$E$26)^'Tab 7 - Bylaw Continuity'!O$9),0)</f>
        <v>0</v>
      </c>
      <c r="P15" s="185">
        <f>IF(AND($D15=P$9,$B15='Tab 6 - Financial Model'!$C15),('Tab 6 - Financial Model'!$D15*(1+'Tab 6 - Financial Model'!$E$26)^'Tab 7 - Bylaw Continuity'!P$9),0)</f>
        <v>0</v>
      </c>
      <c r="Q15" s="185">
        <f>IF(AND($D15=Q$9,$B15='Tab 6 - Financial Model'!$C15),('Tab 6 - Financial Model'!$D15*(1+'Tab 6 - Financial Model'!$E$26)^'Tab 7 - Bylaw Continuity'!Q$9),0)</f>
        <v>0</v>
      </c>
      <c r="R15" s="185">
        <f>IF(AND($D15=R$9,$B15='Tab 6 - Financial Model'!$C15),('Tab 6 - Financial Model'!$D15*(1+'Tab 6 - Financial Model'!$E$26)^'Tab 7 - Bylaw Continuity'!R$9),0)</f>
        <v>0</v>
      </c>
      <c r="S15" s="185">
        <f>IF(AND($D15=S$9,$B15='Tab 6 - Financial Model'!$C15),('Tab 6 - Financial Model'!$D15*(1+'Tab 6 - Financial Model'!$E$26)^'Tab 7 - Bylaw Continuity'!S$9),0)</f>
        <v>0</v>
      </c>
      <c r="T15" s="185">
        <f>IF(AND($D15=T$9,$B15='Tab 6 - Financial Model'!$C15),('Tab 6 - Financial Model'!$D15*(1+'Tab 6 - Financial Model'!$E$26)^'Tab 7 - Bylaw Continuity'!T$9),0)</f>
        <v>0</v>
      </c>
      <c r="U15" s="185">
        <f>IF(AND($D15=U$9,$B15='Tab 6 - Financial Model'!$C15),('Tab 6 - Financial Model'!$D15*(1+'Tab 6 - Financial Model'!$E$26)^'Tab 7 - Bylaw Continuity'!U$9),0)</f>
        <v>0</v>
      </c>
      <c r="V15" s="185">
        <f>IF(AND($D15=V$9,$B15='Tab 6 - Financial Model'!$C15),('Tab 6 - Financial Model'!$D15*(1+'Tab 6 - Financial Model'!$E$26)^'Tab 7 - Bylaw Continuity'!V$9),0)</f>
        <v>0</v>
      </c>
      <c r="W15" s="185">
        <f>IF(AND($D15=W$9,$B15='Tab 6 - Financial Model'!$C15),('Tab 6 - Financial Model'!$D15*(1+'Tab 6 - Financial Model'!$E$26)^'Tab 7 - Bylaw Continuity'!W$9),0)</f>
        <v>0</v>
      </c>
      <c r="X15" s="185">
        <f>IF(AND($D15=X$9,$B15='Tab 6 - Financial Model'!$C15),('Tab 6 - Financial Model'!$D15*(1+'Tab 6 - Financial Model'!$E$26)^'Tab 7 - Bylaw Continuity'!X$9),0)</f>
        <v>0</v>
      </c>
      <c r="Y15" s="185">
        <f>IF(AND($D15=Y$9,$B15='Tab 6 - Financial Model'!$C15),('Tab 6 - Financial Model'!$D15*(1+'Tab 6 - Financial Model'!$E$26)^'Tab 7 - Bylaw Continuity'!Y$9),0)</f>
        <v>0</v>
      </c>
      <c r="Z15" s="185">
        <f>IF(AND($D15=Z$9,$B15='Tab 6 - Financial Model'!$C15),('Tab 6 - Financial Model'!$D15*(1+'Tab 6 - Financial Model'!$E$26)^'Tab 7 - Bylaw Continuity'!Z$9),0)</f>
        <v>0</v>
      </c>
      <c r="AA15" s="185">
        <f>IF(AND($D15=AA$9,$B15='Tab 6 - Financial Model'!$C15),('Tab 6 - Financial Model'!$D15*(1+'Tab 6 - Financial Model'!$E$26)^'Tab 7 - Bylaw Continuity'!AA$9),0)</f>
        <v>0</v>
      </c>
      <c r="AB15" s="185">
        <f>IF(AND($D15=AB$9,$B15='Tab 6 - Financial Model'!$C15),('Tab 6 - Financial Model'!$D15*(1+'Tab 6 - Financial Model'!$E$26)^'Tab 7 - Bylaw Continuity'!AB$9),0)</f>
        <v>0</v>
      </c>
      <c r="AC15" s="185">
        <f>IF(AND($D15=AC$9,$B15='Tab 6 - Financial Model'!$C15),('Tab 6 - Financial Model'!$D15*(1+'Tab 6 - Financial Model'!$E$26)^'Tab 7 - Bylaw Continuity'!AC$9),0)</f>
        <v>0</v>
      </c>
      <c r="AD15" s="185">
        <f>IF(AND($D15=AD$9,$B15='Tab 6 - Financial Model'!$C15),('Tab 6 - Financial Model'!$D15*(1+'Tab 6 - Financial Model'!$E$26)^'Tab 7 - Bylaw Continuity'!AD$9),0)</f>
        <v>0</v>
      </c>
      <c r="AE15" s="185">
        <f>IF(AND($D15=AE$9,$B15='Tab 6 - Financial Model'!$C15),('Tab 6 - Financial Model'!$D15*(1+'Tab 6 - Financial Model'!$E$26)^'Tab 7 - Bylaw Continuity'!AE$9),0)</f>
        <v>0</v>
      </c>
      <c r="AF15" s="185">
        <f>IF(AND($D15=AF$9,$B15='Tab 6 - Financial Model'!$C15),('Tab 6 - Financial Model'!$D15*(1+'Tab 6 - Financial Model'!$E$26)^'Tab 7 - Bylaw Continuity'!AF$9),0)</f>
        <v>0</v>
      </c>
      <c r="AG15" s="185">
        <f>IF(AND($D15=AG$9,$B15='Tab 6 - Financial Model'!$C15),('Tab 6 - Financial Model'!$D15*(1+'Tab 6 - Financial Model'!$E$26)^'Tab 7 - Bylaw Continuity'!AG$9),0)</f>
        <v>0</v>
      </c>
      <c r="AH15" s="185">
        <f>IF(AND($D15=AH$9,$B15='Tab 6 - Financial Model'!$C15),('Tab 6 - Financial Model'!$D15*(1+'Tab 6 - Financial Model'!$E$26)^'Tab 7 - Bylaw Continuity'!AH$9),0)</f>
        <v>0</v>
      </c>
      <c r="AI15" s="185">
        <f>IF(AND($D15=AI$9,$B15='Tab 6 - Financial Model'!$C15),('Tab 6 - Financial Model'!$D15*(1+'Tab 6 - Financial Model'!$E$26)^'Tab 7 - Bylaw Continuity'!AI$9),0)</f>
        <v>0</v>
      </c>
      <c r="AJ15" s="185">
        <f>IF(AND($D15=AJ$9,$B15='Tab 6 - Financial Model'!$C15),('Tab 6 - Financial Model'!$D15*(1+'Tab 6 - Financial Model'!$E$26)^'Tab 7 - Bylaw Continuity'!AJ$9),0)</f>
        <v>0</v>
      </c>
      <c r="AK15" s="185">
        <f>IF(AND($D15=AK$9,$B15='Tab 6 - Financial Model'!$C15),('Tab 6 - Financial Model'!$D15*(1+'Tab 6 - Financial Model'!$E$26)^'Tab 7 - Bylaw Continuity'!AK$9),0)</f>
        <v>0</v>
      </c>
      <c r="AL15" s="185">
        <f>IF(AND($D15=AL$9,$B15='Tab 6 - Financial Model'!$C15),('Tab 6 - Financial Model'!$D15*(1+'Tab 6 - Financial Model'!$E$26)^'Tab 7 - Bylaw Continuity'!AL$9),0)</f>
        <v>0</v>
      </c>
      <c r="AM15" s="185">
        <f>IF(AND($D15=AM$9,$B15='Tab 6 - Financial Model'!$C15),('Tab 6 - Financial Model'!$D15*(1+'Tab 6 - Financial Model'!$E$26)^'Tab 7 - Bylaw Continuity'!AM$9),0)</f>
        <v>0</v>
      </c>
      <c r="AN15" s="185">
        <f>IF(AND($D15=AN$9,$B15='Tab 6 - Financial Model'!$C15),('Tab 6 - Financial Model'!$D15*(1+'Tab 6 - Financial Model'!$E$26)^'Tab 7 - Bylaw Continuity'!AN$9),0)</f>
        <v>0</v>
      </c>
      <c r="AO15" s="185">
        <f>IF(AND($D15=AO$9,$B15='Tab 6 - Financial Model'!$C15),('Tab 6 - Financial Model'!$D15*(1+'Tab 6 - Financial Model'!$E$26)^'Tab 7 - Bylaw Continuity'!AO$9),0)</f>
        <v>0</v>
      </c>
      <c r="AP15" s="185">
        <f>IF(AND($D15=AP$9,$B15='Tab 6 - Financial Model'!$C15),('Tab 6 - Financial Model'!$D15*(1+'Tab 6 - Financial Model'!$E$26)^'Tab 7 - Bylaw Continuity'!AP$9),0)</f>
        <v>0</v>
      </c>
      <c r="AQ15" s="185">
        <f>IF(AND($D15=AQ$9,$B15='Tab 6 - Financial Model'!$C15),('Tab 6 - Financial Model'!$D15*(1+'Tab 6 - Financial Model'!$E$26)^'Tab 7 - Bylaw Continuity'!AQ$9),0)</f>
        <v>0</v>
      </c>
    </row>
    <row r="16" spans="1:43" ht="15" customHeight="1" x14ac:dyDescent="0.3">
      <c r="A16" s="60"/>
      <c r="B16" s="186" t="s">
        <v>202</v>
      </c>
      <c r="C16" s="187"/>
      <c r="D16" s="274">
        <f>SUMIF('Tab 6 - Financial Model'!$C$15:$C$22,'Tab 7 - Bylaw Continuity'!B15,'Tab 6 - Financial Model'!$F$15:$F$22)</f>
        <v>0.44</v>
      </c>
      <c r="E16" s="189">
        <f>E15*$D16</f>
        <v>0</v>
      </c>
      <c r="F16" s="190">
        <f t="shared" ref="F16:AQ16" si="0">F15*$D16</f>
        <v>0</v>
      </c>
      <c r="G16" s="190">
        <f t="shared" si="0"/>
        <v>0</v>
      </c>
      <c r="H16" s="190">
        <f t="shared" si="0"/>
        <v>0</v>
      </c>
      <c r="I16" s="190">
        <f t="shared" si="0"/>
        <v>0</v>
      </c>
      <c r="J16" s="190">
        <f t="shared" si="0"/>
        <v>0</v>
      </c>
      <c r="K16" s="190">
        <f t="shared" si="0"/>
        <v>0</v>
      </c>
      <c r="L16" s="190">
        <f t="shared" si="0"/>
        <v>0</v>
      </c>
      <c r="M16" s="190">
        <f t="shared" si="0"/>
        <v>0</v>
      </c>
      <c r="N16" s="190">
        <f t="shared" si="0"/>
        <v>7977278.0469579892</v>
      </c>
      <c r="O16" s="190">
        <f t="shared" si="0"/>
        <v>0</v>
      </c>
      <c r="P16" s="190">
        <f t="shared" si="0"/>
        <v>0</v>
      </c>
      <c r="Q16" s="190">
        <f t="shared" si="0"/>
        <v>0</v>
      </c>
      <c r="R16" s="190">
        <f t="shared" si="0"/>
        <v>0</v>
      </c>
      <c r="S16" s="190">
        <f t="shared" si="0"/>
        <v>0</v>
      </c>
      <c r="T16" s="190">
        <f t="shared" si="0"/>
        <v>0</v>
      </c>
      <c r="U16" s="190">
        <f t="shared" si="0"/>
        <v>0</v>
      </c>
      <c r="V16" s="190">
        <f t="shared" si="0"/>
        <v>0</v>
      </c>
      <c r="W16" s="190">
        <f t="shared" si="0"/>
        <v>0</v>
      </c>
      <c r="X16" s="190">
        <f t="shared" si="0"/>
        <v>0</v>
      </c>
      <c r="Y16" s="190">
        <f t="shared" si="0"/>
        <v>0</v>
      </c>
      <c r="Z16" s="190">
        <f t="shared" si="0"/>
        <v>0</v>
      </c>
      <c r="AA16" s="190">
        <f t="shared" si="0"/>
        <v>0</v>
      </c>
      <c r="AB16" s="190">
        <f t="shared" si="0"/>
        <v>0</v>
      </c>
      <c r="AC16" s="190">
        <f t="shared" si="0"/>
        <v>0</v>
      </c>
      <c r="AD16" s="190">
        <f t="shared" si="0"/>
        <v>0</v>
      </c>
      <c r="AE16" s="190">
        <f t="shared" si="0"/>
        <v>0</v>
      </c>
      <c r="AF16" s="190">
        <f t="shared" si="0"/>
        <v>0</v>
      </c>
      <c r="AG16" s="190">
        <f t="shared" si="0"/>
        <v>0</v>
      </c>
      <c r="AH16" s="190">
        <f t="shared" si="0"/>
        <v>0</v>
      </c>
      <c r="AI16" s="190">
        <f t="shared" si="0"/>
        <v>0</v>
      </c>
      <c r="AJ16" s="190">
        <f t="shared" si="0"/>
        <v>0</v>
      </c>
      <c r="AK16" s="190">
        <f t="shared" si="0"/>
        <v>0</v>
      </c>
      <c r="AL16" s="190">
        <f t="shared" si="0"/>
        <v>0</v>
      </c>
      <c r="AM16" s="190">
        <f t="shared" si="0"/>
        <v>0</v>
      </c>
      <c r="AN16" s="190">
        <f t="shared" si="0"/>
        <v>0</v>
      </c>
      <c r="AO16" s="190">
        <f t="shared" si="0"/>
        <v>0</v>
      </c>
      <c r="AP16" s="190">
        <f t="shared" si="0"/>
        <v>0</v>
      </c>
      <c r="AQ16" s="190">
        <f t="shared" si="0"/>
        <v>0</v>
      </c>
    </row>
    <row r="17" spans="1:43" ht="15" customHeight="1" x14ac:dyDescent="0.3">
      <c r="A17" s="60"/>
      <c r="B17" s="191" t="s">
        <v>203</v>
      </c>
      <c r="C17" s="173"/>
      <c r="D17" s="173"/>
      <c r="E17" s="192">
        <f>E15-E16</f>
        <v>0</v>
      </c>
      <c r="F17" s="193">
        <f t="shared" ref="F17:AQ17" si="1">F15-F16</f>
        <v>0</v>
      </c>
      <c r="G17" s="193">
        <f t="shared" si="1"/>
        <v>0</v>
      </c>
      <c r="H17" s="193">
        <f t="shared" si="1"/>
        <v>0</v>
      </c>
      <c r="I17" s="193">
        <f t="shared" si="1"/>
        <v>0</v>
      </c>
      <c r="J17" s="193">
        <f t="shared" si="1"/>
        <v>0</v>
      </c>
      <c r="K17" s="193">
        <f t="shared" si="1"/>
        <v>0</v>
      </c>
      <c r="L17" s="193">
        <f t="shared" si="1"/>
        <v>0</v>
      </c>
      <c r="M17" s="193">
        <f t="shared" si="1"/>
        <v>0</v>
      </c>
      <c r="N17" s="193">
        <f t="shared" si="1"/>
        <v>10152899.332491986</v>
      </c>
      <c r="O17" s="193">
        <f t="shared" si="1"/>
        <v>0</v>
      </c>
      <c r="P17" s="193">
        <f t="shared" si="1"/>
        <v>0</v>
      </c>
      <c r="Q17" s="193">
        <f t="shared" si="1"/>
        <v>0</v>
      </c>
      <c r="R17" s="193">
        <f t="shared" si="1"/>
        <v>0</v>
      </c>
      <c r="S17" s="193">
        <f t="shared" si="1"/>
        <v>0</v>
      </c>
      <c r="T17" s="193">
        <f t="shared" si="1"/>
        <v>0</v>
      </c>
      <c r="U17" s="193">
        <f t="shared" si="1"/>
        <v>0</v>
      </c>
      <c r="V17" s="193">
        <f t="shared" si="1"/>
        <v>0</v>
      </c>
      <c r="W17" s="193">
        <f t="shared" si="1"/>
        <v>0</v>
      </c>
      <c r="X17" s="193">
        <f t="shared" si="1"/>
        <v>0</v>
      </c>
      <c r="Y17" s="193">
        <f t="shared" si="1"/>
        <v>0</v>
      </c>
      <c r="Z17" s="193">
        <f t="shared" si="1"/>
        <v>0</v>
      </c>
      <c r="AA17" s="193">
        <f t="shared" si="1"/>
        <v>0</v>
      </c>
      <c r="AB17" s="193">
        <f t="shared" si="1"/>
        <v>0</v>
      </c>
      <c r="AC17" s="193">
        <f t="shared" si="1"/>
        <v>0</v>
      </c>
      <c r="AD17" s="193">
        <f t="shared" si="1"/>
        <v>0</v>
      </c>
      <c r="AE17" s="193">
        <f t="shared" si="1"/>
        <v>0</v>
      </c>
      <c r="AF17" s="193">
        <f t="shared" si="1"/>
        <v>0</v>
      </c>
      <c r="AG17" s="193">
        <f t="shared" si="1"/>
        <v>0</v>
      </c>
      <c r="AH17" s="193">
        <f t="shared" si="1"/>
        <v>0</v>
      </c>
      <c r="AI17" s="193">
        <f t="shared" si="1"/>
        <v>0</v>
      </c>
      <c r="AJ17" s="193">
        <f t="shared" si="1"/>
        <v>0</v>
      </c>
      <c r="AK17" s="193">
        <f t="shared" si="1"/>
        <v>0</v>
      </c>
      <c r="AL17" s="193">
        <f t="shared" si="1"/>
        <v>0</v>
      </c>
      <c r="AM17" s="193">
        <f t="shared" si="1"/>
        <v>0</v>
      </c>
      <c r="AN17" s="193">
        <f t="shared" si="1"/>
        <v>0</v>
      </c>
      <c r="AO17" s="193">
        <f t="shared" si="1"/>
        <v>0</v>
      </c>
      <c r="AP17" s="193">
        <f t="shared" si="1"/>
        <v>0</v>
      </c>
      <c r="AQ17" s="193">
        <f t="shared" si="1"/>
        <v>0</v>
      </c>
    </row>
    <row r="18" spans="1:43" ht="15" customHeight="1" x14ac:dyDescent="0.3">
      <c r="A18" s="60">
        <v>2</v>
      </c>
      <c r="B18" s="43" t="str">
        <f>'Tab 6 - Financial Model'!C16</f>
        <v>Library-2</v>
      </c>
      <c r="D18" s="184">
        <f>SUMIF('Tab 6 - Financial Model'!$C$15:$C$22,'Tab 7 - Bylaw Continuity'!B18,'Tab 6 - Financial Model'!$I$15:$I$22)</f>
        <v>11</v>
      </c>
      <c r="E18" s="185">
        <f>IF(AND($D18=E$9,$B18='Tab 6 - Financial Model'!$C16),('Tab 6 - Financial Model'!$D16*(1+'Tab 6 - Financial Model'!$E$26)^'Tab 7 - Bylaw Continuity'!E$9),0)</f>
        <v>0</v>
      </c>
      <c r="F18" s="185">
        <f>IF(AND($D18=F$9,$B18='Tab 6 - Financial Model'!$C16),('Tab 6 - Financial Model'!$D16*(1+'Tab 6 - Financial Model'!$E$26)^'Tab 7 - Bylaw Continuity'!F$9),0)</f>
        <v>0</v>
      </c>
      <c r="G18" s="185">
        <f>IF(AND($D18=G$9,$B18='Tab 6 - Financial Model'!$C16),('Tab 6 - Financial Model'!$D16*(1+'Tab 6 - Financial Model'!$E$26)^'Tab 7 - Bylaw Continuity'!G$9),0)</f>
        <v>0</v>
      </c>
      <c r="H18" s="185">
        <f>IF(AND($D18=H$9,$B18='Tab 6 - Financial Model'!$C16),('Tab 6 - Financial Model'!$D16*(1+'Tab 6 - Financial Model'!$E$26)^'Tab 7 - Bylaw Continuity'!H$9),0)</f>
        <v>0</v>
      </c>
      <c r="I18" s="185">
        <f>IF(AND($D18=I$9,$B18='Tab 6 - Financial Model'!$C16),('Tab 6 - Financial Model'!$D16*(1+'Tab 6 - Financial Model'!$E$26)^'Tab 7 - Bylaw Continuity'!I$9),0)</f>
        <v>0</v>
      </c>
      <c r="J18" s="185">
        <f>IF(AND($D18=J$9,$B18='Tab 6 - Financial Model'!$C16),('Tab 6 - Financial Model'!$D16*(1+'Tab 6 - Financial Model'!$E$26)^'Tab 7 - Bylaw Continuity'!J$9),0)</f>
        <v>0</v>
      </c>
      <c r="K18" s="185">
        <f>IF(AND($D18=K$9,$B18='Tab 6 - Financial Model'!$C16),('Tab 6 - Financial Model'!$D16*(1+'Tab 6 - Financial Model'!$E$26)^'Tab 7 - Bylaw Continuity'!K$9),0)</f>
        <v>0</v>
      </c>
      <c r="L18" s="185">
        <f>IF(AND($D18=L$9,$B18='Tab 6 - Financial Model'!$C16),('Tab 6 - Financial Model'!$D16*(1+'Tab 6 - Financial Model'!$E$26)^'Tab 7 - Bylaw Continuity'!L$9),0)</f>
        <v>0</v>
      </c>
      <c r="M18" s="185">
        <f>IF(AND($D18=M$9,$B18='Tab 6 - Financial Model'!$C16),('Tab 6 - Financial Model'!$D16*(1+'Tab 6 - Financial Model'!$E$26)^'Tab 7 - Bylaw Continuity'!M$9),0)</f>
        <v>0</v>
      </c>
      <c r="N18" s="185">
        <f>IF(AND($D18=N$9,$B18='Tab 6 - Financial Model'!$C16),('Tab 6 - Financial Model'!$D16*(1+'Tab 6 - Financial Model'!$E$26)^'Tab 7 - Bylaw Continuity'!N$9),0)</f>
        <v>0</v>
      </c>
      <c r="O18" s="185">
        <f>IF(AND($D18=O$9,$B18='Tab 6 - Financial Model'!$C16),('Tab 6 - Financial Model'!$D16*(1+'Tab 6 - Financial Model'!$E$26)^'Tab 7 - Bylaw Continuity'!O$9),0)</f>
        <v>0</v>
      </c>
      <c r="P18" s="185">
        <f>IF(AND($D18=P$9,$B18='Tab 6 - Financial Model'!$C16),('Tab 6 - Financial Model'!$D16*(1+'Tab 6 - Financial Model'!$E$26)^'Tab 7 - Bylaw Continuity'!P$9),0)</f>
        <v>0</v>
      </c>
      <c r="Q18" s="185">
        <f>IF(AND($D18=Q$9,$B18='Tab 6 - Financial Model'!$C16),('Tab 6 - Financial Model'!$D16*(1+'Tab 6 - Financial Model'!$E$26)^'Tab 7 - Bylaw Continuity'!Q$9),0)</f>
        <v>0</v>
      </c>
      <c r="R18" s="185">
        <f>IF(AND($D18=R$9,$B18='Tab 6 - Financial Model'!$C16),('Tab 6 - Financial Model'!$D16*(1+'Tab 6 - Financial Model'!$E$26)^'Tab 7 - Bylaw Continuity'!R$9),0)</f>
        <v>0</v>
      </c>
      <c r="S18" s="185">
        <f>IF(AND($D18=S$9,$B18='Tab 6 - Financial Model'!$C16),('Tab 6 - Financial Model'!$D16*(1+'Tab 6 - Financial Model'!$E$26)^'Tab 7 - Bylaw Continuity'!S$9),0)</f>
        <v>21616311.322202437</v>
      </c>
      <c r="T18" s="185">
        <f>IF(AND($D18=T$9,$B18='Tab 6 - Financial Model'!$C16),('Tab 6 - Financial Model'!$D16*(1+'Tab 6 - Financial Model'!$E$26)^'Tab 7 - Bylaw Continuity'!T$9),0)</f>
        <v>0</v>
      </c>
      <c r="U18" s="185">
        <f>IF(AND($D18=U$9,$B18='Tab 6 - Financial Model'!$C16),('Tab 6 - Financial Model'!$D16*(1+'Tab 6 - Financial Model'!$E$26)^'Tab 7 - Bylaw Continuity'!U$9),0)</f>
        <v>0</v>
      </c>
      <c r="V18" s="185">
        <f>IF(AND($D18=V$9,$B18='Tab 6 - Financial Model'!$C16),('Tab 6 - Financial Model'!$D16*(1+'Tab 6 - Financial Model'!$E$26)^'Tab 7 - Bylaw Continuity'!V$9),0)</f>
        <v>0</v>
      </c>
      <c r="W18" s="185">
        <f>IF(AND($D18=W$9,$B18='Tab 6 - Financial Model'!$C16),('Tab 6 - Financial Model'!$D16*(1+'Tab 6 - Financial Model'!$E$26)^'Tab 7 - Bylaw Continuity'!W$9),0)</f>
        <v>0</v>
      </c>
      <c r="X18" s="185">
        <f>IF(AND($D18=X$9,$B18='Tab 6 - Financial Model'!$C16),('Tab 6 - Financial Model'!$D16*(1+'Tab 6 - Financial Model'!$E$26)^'Tab 7 - Bylaw Continuity'!X$9),0)</f>
        <v>0</v>
      </c>
      <c r="Y18" s="185">
        <f>IF(AND($D18=Y$9,$B18='Tab 6 - Financial Model'!$C16),('Tab 6 - Financial Model'!$D16*(1+'Tab 6 - Financial Model'!$E$26)^'Tab 7 - Bylaw Continuity'!Y$9),0)</f>
        <v>0</v>
      </c>
      <c r="Z18" s="185">
        <f>IF(AND($D18=Z$9,$B18='Tab 6 - Financial Model'!$C16),('Tab 6 - Financial Model'!$D16*(1+'Tab 6 - Financial Model'!$E$26)^'Tab 7 - Bylaw Continuity'!Z$9),0)</f>
        <v>0</v>
      </c>
      <c r="AA18" s="185">
        <f>IF(AND($D18=AA$9,$B18='Tab 6 - Financial Model'!$C16),('Tab 6 - Financial Model'!$D16*(1+'Tab 6 - Financial Model'!$E$26)^'Tab 7 - Bylaw Continuity'!AA$9),0)</f>
        <v>0</v>
      </c>
      <c r="AB18" s="185">
        <f>IF(AND($D18=AB$9,$B18='Tab 6 - Financial Model'!$C16),('Tab 6 - Financial Model'!$D16*(1+'Tab 6 - Financial Model'!$E$26)^'Tab 7 - Bylaw Continuity'!AB$9),0)</f>
        <v>0</v>
      </c>
      <c r="AC18" s="185">
        <f>IF(AND($D18=AC$9,$B18='Tab 6 - Financial Model'!$C16),('Tab 6 - Financial Model'!$D16*(1+'Tab 6 - Financial Model'!$E$26)^'Tab 7 - Bylaw Continuity'!AC$9),0)</f>
        <v>0</v>
      </c>
      <c r="AD18" s="185">
        <f>IF(AND($D18=AD$9,$B18='Tab 6 - Financial Model'!$C16),('Tab 6 - Financial Model'!$D16*(1+'Tab 6 - Financial Model'!$E$26)^'Tab 7 - Bylaw Continuity'!AD$9),0)</f>
        <v>0</v>
      </c>
      <c r="AE18" s="185">
        <f>IF(AND($D18=AE$9,$B18='Tab 6 - Financial Model'!$C16),('Tab 6 - Financial Model'!$D16*(1+'Tab 6 - Financial Model'!$E$26)^'Tab 7 - Bylaw Continuity'!AE$9),0)</f>
        <v>0</v>
      </c>
      <c r="AF18" s="185">
        <f>IF(AND($D18=AF$9,$B18='Tab 6 - Financial Model'!$C16),('Tab 6 - Financial Model'!$D16*(1+'Tab 6 - Financial Model'!$E$26)^'Tab 7 - Bylaw Continuity'!AF$9),0)</f>
        <v>0</v>
      </c>
      <c r="AG18" s="185">
        <f>IF(AND($D18=AG$9,$B18='Tab 6 - Financial Model'!$C16),('Tab 6 - Financial Model'!$D16*(1+'Tab 6 - Financial Model'!$E$26)^'Tab 7 - Bylaw Continuity'!AG$9),0)</f>
        <v>0</v>
      </c>
      <c r="AH18" s="185">
        <f>IF(AND($D18=AH$9,$B18='Tab 6 - Financial Model'!$C16),('Tab 6 - Financial Model'!$D16*(1+'Tab 6 - Financial Model'!$E$26)^'Tab 7 - Bylaw Continuity'!AH$9),0)</f>
        <v>0</v>
      </c>
      <c r="AI18" s="185">
        <f>IF(AND($D18=AI$9,$B18='Tab 6 - Financial Model'!$C16),('Tab 6 - Financial Model'!$D16*(1+'Tab 6 - Financial Model'!$E$26)^'Tab 7 - Bylaw Continuity'!AI$9),0)</f>
        <v>0</v>
      </c>
      <c r="AJ18" s="185">
        <f>IF(AND($D18=AJ$9,$B18='Tab 6 - Financial Model'!$C16),('Tab 6 - Financial Model'!$D16*(1+'Tab 6 - Financial Model'!$E$26)^'Tab 7 - Bylaw Continuity'!AJ$9),0)</f>
        <v>0</v>
      </c>
      <c r="AK18" s="185">
        <f>IF(AND($D18=AK$9,$B18='Tab 6 - Financial Model'!$C16),('Tab 6 - Financial Model'!$D16*(1+'Tab 6 - Financial Model'!$E$26)^'Tab 7 - Bylaw Continuity'!AK$9),0)</f>
        <v>0</v>
      </c>
      <c r="AL18" s="185">
        <f>IF(AND($D18=AL$9,$B18='Tab 6 - Financial Model'!$C16),('Tab 6 - Financial Model'!$D16*(1+'Tab 6 - Financial Model'!$E$26)^'Tab 7 - Bylaw Continuity'!AL$9),0)</f>
        <v>0</v>
      </c>
      <c r="AM18" s="185">
        <f>IF(AND($D18=AM$9,$B18='Tab 6 - Financial Model'!$C16),('Tab 6 - Financial Model'!$D16*(1+'Tab 6 - Financial Model'!$E$26)^'Tab 7 - Bylaw Continuity'!AM$9),0)</f>
        <v>0</v>
      </c>
      <c r="AN18" s="185">
        <f>IF(AND($D18=AN$9,$B18='Tab 6 - Financial Model'!$C16),('Tab 6 - Financial Model'!$D16*(1+'Tab 6 - Financial Model'!$E$26)^'Tab 7 - Bylaw Continuity'!AN$9),0)</f>
        <v>0</v>
      </c>
      <c r="AO18" s="185">
        <f>IF(AND($D18=AO$9,$B18='Tab 6 - Financial Model'!$C16),('Tab 6 - Financial Model'!$D16*(1+'Tab 6 - Financial Model'!$E$26)^'Tab 7 - Bylaw Continuity'!AO$9),0)</f>
        <v>0</v>
      </c>
      <c r="AP18" s="185">
        <f>IF(AND($D18=AP$9,$B18='Tab 6 - Financial Model'!$C16),('Tab 6 - Financial Model'!$D16*(1+'Tab 6 - Financial Model'!$E$26)^'Tab 7 - Bylaw Continuity'!AP$9),0)</f>
        <v>0</v>
      </c>
      <c r="AQ18" s="185">
        <f>IF(AND($D18=AQ$9,$B18='Tab 6 - Financial Model'!$C16),('Tab 6 - Financial Model'!$D16*(1+'Tab 6 - Financial Model'!$E$26)^'Tab 7 - Bylaw Continuity'!AQ$9),0)</f>
        <v>0</v>
      </c>
    </row>
    <row r="19" spans="1:43" ht="15" customHeight="1" x14ac:dyDescent="0.3">
      <c r="A19" s="60"/>
      <c r="B19" s="186" t="s">
        <v>202</v>
      </c>
      <c r="C19" s="187"/>
      <c r="D19" s="274">
        <f>SUMIF('Tab 6 - Financial Model'!$C$15:$C$22,'Tab 7 - Bylaw Continuity'!B18,'Tab 6 - Financial Model'!$F$15:$F$22)</f>
        <v>0.44</v>
      </c>
      <c r="E19" s="189">
        <f>E18*$D19</f>
        <v>0</v>
      </c>
      <c r="F19" s="190">
        <f t="shared" ref="F19:AQ19" si="2">F18*$D19</f>
        <v>0</v>
      </c>
      <c r="G19" s="190">
        <f t="shared" si="2"/>
        <v>0</v>
      </c>
      <c r="H19" s="190">
        <f t="shared" si="2"/>
        <v>0</v>
      </c>
      <c r="I19" s="190">
        <f t="shared" si="2"/>
        <v>0</v>
      </c>
      <c r="J19" s="190">
        <f t="shared" si="2"/>
        <v>0</v>
      </c>
      <c r="K19" s="190">
        <f t="shared" si="2"/>
        <v>0</v>
      </c>
      <c r="L19" s="190">
        <f t="shared" si="2"/>
        <v>0</v>
      </c>
      <c r="M19" s="190">
        <f t="shared" si="2"/>
        <v>0</v>
      </c>
      <c r="N19" s="190">
        <f t="shared" si="2"/>
        <v>0</v>
      </c>
      <c r="O19" s="190">
        <f t="shared" si="2"/>
        <v>0</v>
      </c>
      <c r="P19" s="190">
        <f t="shared" si="2"/>
        <v>0</v>
      </c>
      <c r="Q19" s="190">
        <f t="shared" si="2"/>
        <v>0</v>
      </c>
      <c r="R19" s="190">
        <f t="shared" si="2"/>
        <v>0</v>
      </c>
      <c r="S19" s="190">
        <f t="shared" si="2"/>
        <v>9511176.9817690719</v>
      </c>
      <c r="T19" s="190">
        <f t="shared" si="2"/>
        <v>0</v>
      </c>
      <c r="U19" s="190">
        <f t="shared" si="2"/>
        <v>0</v>
      </c>
      <c r="V19" s="190">
        <f t="shared" si="2"/>
        <v>0</v>
      </c>
      <c r="W19" s="190">
        <f t="shared" si="2"/>
        <v>0</v>
      </c>
      <c r="X19" s="190">
        <f t="shared" si="2"/>
        <v>0</v>
      </c>
      <c r="Y19" s="190">
        <f t="shared" si="2"/>
        <v>0</v>
      </c>
      <c r="Z19" s="190">
        <f t="shared" si="2"/>
        <v>0</v>
      </c>
      <c r="AA19" s="190">
        <f t="shared" si="2"/>
        <v>0</v>
      </c>
      <c r="AB19" s="190">
        <f t="shared" si="2"/>
        <v>0</v>
      </c>
      <c r="AC19" s="190">
        <f t="shared" si="2"/>
        <v>0</v>
      </c>
      <c r="AD19" s="190">
        <f t="shared" si="2"/>
        <v>0</v>
      </c>
      <c r="AE19" s="190">
        <f t="shared" si="2"/>
        <v>0</v>
      </c>
      <c r="AF19" s="190">
        <f t="shared" si="2"/>
        <v>0</v>
      </c>
      <c r="AG19" s="190">
        <f t="shared" si="2"/>
        <v>0</v>
      </c>
      <c r="AH19" s="190">
        <f t="shared" si="2"/>
        <v>0</v>
      </c>
      <c r="AI19" s="190">
        <f t="shared" si="2"/>
        <v>0</v>
      </c>
      <c r="AJ19" s="190">
        <f t="shared" si="2"/>
        <v>0</v>
      </c>
      <c r="AK19" s="190">
        <f t="shared" si="2"/>
        <v>0</v>
      </c>
      <c r="AL19" s="190">
        <f t="shared" si="2"/>
        <v>0</v>
      </c>
      <c r="AM19" s="190">
        <f t="shared" si="2"/>
        <v>0</v>
      </c>
      <c r="AN19" s="190">
        <f t="shared" si="2"/>
        <v>0</v>
      </c>
      <c r="AO19" s="190">
        <f t="shared" si="2"/>
        <v>0</v>
      </c>
      <c r="AP19" s="190">
        <f t="shared" si="2"/>
        <v>0</v>
      </c>
      <c r="AQ19" s="190">
        <f t="shared" si="2"/>
        <v>0</v>
      </c>
    </row>
    <row r="20" spans="1:43" ht="15" customHeight="1" x14ac:dyDescent="0.3">
      <c r="A20" s="60"/>
      <c r="B20" s="191" t="s">
        <v>203</v>
      </c>
      <c r="C20" s="173"/>
      <c r="D20" s="173"/>
      <c r="E20" s="192">
        <f>E18-E19</f>
        <v>0</v>
      </c>
      <c r="F20" s="193">
        <f t="shared" ref="F20:AQ20" si="3">F18-F19</f>
        <v>0</v>
      </c>
      <c r="G20" s="193">
        <f t="shared" si="3"/>
        <v>0</v>
      </c>
      <c r="H20" s="193">
        <f t="shared" si="3"/>
        <v>0</v>
      </c>
      <c r="I20" s="193">
        <f t="shared" si="3"/>
        <v>0</v>
      </c>
      <c r="J20" s="193">
        <f t="shared" si="3"/>
        <v>0</v>
      </c>
      <c r="K20" s="193">
        <f t="shared" si="3"/>
        <v>0</v>
      </c>
      <c r="L20" s="193">
        <f t="shared" si="3"/>
        <v>0</v>
      </c>
      <c r="M20" s="193">
        <f t="shared" si="3"/>
        <v>0</v>
      </c>
      <c r="N20" s="193">
        <f t="shared" si="3"/>
        <v>0</v>
      </c>
      <c r="O20" s="193">
        <f t="shared" si="3"/>
        <v>0</v>
      </c>
      <c r="P20" s="193">
        <f t="shared" si="3"/>
        <v>0</v>
      </c>
      <c r="Q20" s="193">
        <f t="shared" si="3"/>
        <v>0</v>
      </c>
      <c r="R20" s="193">
        <f t="shared" si="3"/>
        <v>0</v>
      </c>
      <c r="S20" s="193">
        <f t="shared" si="3"/>
        <v>12105134.340433365</v>
      </c>
      <c r="T20" s="193">
        <f t="shared" si="3"/>
        <v>0</v>
      </c>
      <c r="U20" s="193">
        <f t="shared" si="3"/>
        <v>0</v>
      </c>
      <c r="V20" s="193">
        <f t="shared" si="3"/>
        <v>0</v>
      </c>
      <c r="W20" s="193">
        <f t="shared" si="3"/>
        <v>0</v>
      </c>
      <c r="X20" s="193">
        <f t="shared" si="3"/>
        <v>0</v>
      </c>
      <c r="Y20" s="193">
        <f t="shared" si="3"/>
        <v>0</v>
      </c>
      <c r="Z20" s="193">
        <f t="shared" si="3"/>
        <v>0</v>
      </c>
      <c r="AA20" s="193">
        <f t="shared" si="3"/>
        <v>0</v>
      </c>
      <c r="AB20" s="193">
        <f t="shared" si="3"/>
        <v>0</v>
      </c>
      <c r="AC20" s="193">
        <f t="shared" si="3"/>
        <v>0</v>
      </c>
      <c r="AD20" s="193">
        <f t="shared" si="3"/>
        <v>0</v>
      </c>
      <c r="AE20" s="193">
        <f t="shared" si="3"/>
        <v>0</v>
      </c>
      <c r="AF20" s="193">
        <f t="shared" si="3"/>
        <v>0</v>
      </c>
      <c r="AG20" s="193">
        <f t="shared" si="3"/>
        <v>0</v>
      </c>
      <c r="AH20" s="193">
        <f t="shared" si="3"/>
        <v>0</v>
      </c>
      <c r="AI20" s="193">
        <f t="shared" si="3"/>
        <v>0</v>
      </c>
      <c r="AJ20" s="193">
        <f t="shared" si="3"/>
        <v>0</v>
      </c>
      <c r="AK20" s="193">
        <f t="shared" si="3"/>
        <v>0</v>
      </c>
      <c r="AL20" s="193">
        <f t="shared" si="3"/>
        <v>0</v>
      </c>
      <c r="AM20" s="193">
        <f t="shared" si="3"/>
        <v>0</v>
      </c>
      <c r="AN20" s="193">
        <f t="shared" si="3"/>
        <v>0</v>
      </c>
      <c r="AO20" s="193">
        <f t="shared" si="3"/>
        <v>0</v>
      </c>
      <c r="AP20" s="193">
        <f t="shared" si="3"/>
        <v>0</v>
      </c>
      <c r="AQ20" s="193">
        <f t="shared" si="3"/>
        <v>0</v>
      </c>
    </row>
    <row r="21" spans="1:43" ht="15" customHeight="1" x14ac:dyDescent="0.3">
      <c r="A21" s="60">
        <v>3</v>
      </c>
      <c r="B21" s="43" t="str">
        <f>'Tab 6 - Financial Model'!C17</f>
        <v>Library-3</v>
      </c>
      <c r="D21" s="184">
        <f>SUMIF('Tab 6 - Financial Model'!$C$15:$C$22,'Tab 7 - Bylaw Continuity'!B21,'Tab 6 - Financial Model'!$I$15:$I$22)</f>
        <v>16</v>
      </c>
      <c r="E21" s="185">
        <f>IF(AND($D21=E$9,$B21='Tab 6 - Financial Model'!$C17),('Tab 6 - Financial Model'!$D17*(1+'Tab 6 - Financial Model'!$E$26)^'Tab 7 - Bylaw Continuity'!E$9),0)</f>
        <v>0</v>
      </c>
      <c r="F21" s="185">
        <f>IF(AND($D21=F$9,$B21='Tab 6 - Financial Model'!$C17),('Tab 6 - Financial Model'!$D17*(1+'Tab 6 - Financial Model'!$E$26)^'Tab 7 - Bylaw Continuity'!F$9),0)</f>
        <v>0</v>
      </c>
      <c r="G21" s="185">
        <f>IF(AND($D21=G$9,$B21='Tab 6 - Financial Model'!$C17),('Tab 6 - Financial Model'!$D17*(1+'Tab 6 - Financial Model'!$E$26)^'Tab 7 - Bylaw Continuity'!G$9),0)</f>
        <v>0</v>
      </c>
      <c r="H21" s="185">
        <f>IF(AND($D21=H$9,$B21='Tab 6 - Financial Model'!$C17),('Tab 6 - Financial Model'!$D17*(1+'Tab 6 - Financial Model'!$E$26)^'Tab 7 - Bylaw Continuity'!H$9),0)</f>
        <v>0</v>
      </c>
      <c r="I21" s="185">
        <f>IF(AND($D21=I$9,$B21='Tab 6 - Financial Model'!$C17),('Tab 6 - Financial Model'!$D17*(1+'Tab 6 - Financial Model'!$E$26)^'Tab 7 - Bylaw Continuity'!I$9),0)</f>
        <v>0</v>
      </c>
      <c r="J21" s="185">
        <f>IF(AND($D21=J$9,$B21='Tab 6 - Financial Model'!$C17),('Tab 6 - Financial Model'!$D17*(1+'Tab 6 - Financial Model'!$E$26)^'Tab 7 - Bylaw Continuity'!J$9),0)</f>
        <v>0</v>
      </c>
      <c r="K21" s="185">
        <f>IF(AND($D21=K$9,$B21='Tab 6 - Financial Model'!$C17),('Tab 6 - Financial Model'!$D17*(1+'Tab 6 - Financial Model'!$E$26)^'Tab 7 - Bylaw Continuity'!K$9),0)</f>
        <v>0</v>
      </c>
      <c r="L21" s="185">
        <f>IF(AND($D21=L$9,$B21='Tab 6 - Financial Model'!$C17),('Tab 6 - Financial Model'!$D17*(1+'Tab 6 - Financial Model'!$E$26)^'Tab 7 - Bylaw Continuity'!L$9),0)</f>
        <v>0</v>
      </c>
      <c r="M21" s="185">
        <f>IF(AND($D21=M$9,$B21='Tab 6 - Financial Model'!$C17),('Tab 6 - Financial Model'!$D17*(1+'Tab 6 - Financial Model'!$E$26)^'Tab 7 - Bylaw Continuity'!M$9),0)</f>
        <v>0</v>
      </c>
      <c r="N21" s="185">
        <f>IF(AND($D21=N$9,$B21='Tab 6 - Financial Model'!$C17),('Tab 6 - Financial Model'!$D17*(1+'Tab 6 - Financial Model'!$E$26)^'Tab 7 - Bylaw Continuity'!N$9),0)</f>
        <v>0</v>
      </c>
      <c r="O21" s="185">
        <f>IF(AND($D21=O$9,$B21='Tab 6 - Financial Model'!$C17),('Tab 6 - Financial Model'!$D17*(1+'Tab 6 - Financial Model'!$E$26)^'Tab 7 - Bylaw Continuity'!O$9),0)</f>
        <v>0</v>
      </c>
      <c r="P21" s="185">
        <f>IF(AND($D21=P$9,$B21='Tab 6 - Financial Model'!$C17),('Tab 6 - Financial Model'!$D17*(1+'Tab 6 - Financial Model'!$E$26)^'Tab 7 - Bylaw Continuity'!P$9),0)</f>
        <v>0</v>
      </c>
      <c r="Q21" s="185">
        <f>IF(AND($D21=Q$9,$B21='Tab 6 - Financial Model'!$C17),('Tab 6 - Financial Model'!$D17*(1+'Tab 6 - Financial Model'!$E$26)^'Tab 7 - Bylaw Continuity'!Q$9),0)</f>
        <v>0</v>
      </c>
      <c r="R21" s="185">
        <f>IF(AND($D21=R$9,$B21='Tab 6 - Financial Model'!$C17),('Tab 6 - Financial Model'!$D17*(1+'Tab 6 - Financial Model'!$E$26)^'Tab 7 - Bylaw Continuity'!R$9),0)</f>
        <v>0</v>
      </c>
      <c r="S21" s="185">
        <f>IF(AND($D21=S$9,$B21='Tab 6 - Financial Model'!$C17),('Tab 6 - Financial Model'!$D17*(1+'Tab 6 - Financial Model'!$E$26)^'Tab 7 - Bylaw Continuity'!S$9),0)</f>
        <v>0</v>
      </c>
      <c r="T21" s="185">
        <f>IF(AND($D21=T$9,$B21='Tab 6 - Financial Model'!$C17),('Tab 6 - Financial Model'!$D17*(1+'Tab 6 - Financial Model'!$E$26)^'Tab 7 - Bylaw Continuity'!T$9),0)</f>
        <v>0</v>
      </c>
      <c r="U21" s="185">
        <f>IF(AND($D21=U$9,$B21='Tab 6 - Financial Model'!$C17),('Tab 6 - Financial Model'!$D17*(1+'Tab 6 - Financial Model'!$E$26)^'Tab 7 - Bylaw Continuity'!U$9),0)</f>
        <v>0</v>
      </c>
      <c r="V21" s="185">
        <f>IF(AND($D21=V$9,$B21='Tab 6 - Financial Model'!$C17),('Tab 6 - Financial Model'!$D17*(1+'Tab 6 - Financial Model'!$E$26)^'Tab 7 - Bylaw Continuity'!V$9),0)</f>
        <v>0</v>
      </c>
      <c r="W21" s="185">
        <f>IF(AND($D21=W$9,$B21='Tab 6 - Financial Model'!$C17),('Tab 6 - Financial Model'!$D17*(1+'Tab 6 - Financial Model'!$E$26)^'Tab 7 - Bylaw Continuity'!W$9),0)</f>
        <v>0</v>
      </c>
      <c r="X21" s="185">
        <f>IF(AND($D21=X$9,$B21='Tab 6 - Financial Model'!$C17),('Tab 6 - Financial Model'!$D17*(1+'Tab 6 - Financial Model'!$E$26)^'Tab 7 - Bylaw Continuity'!X$9),0)</f>
        <v>25772771.297207955</v>
      </c>
      <c r="Y21" s="185">
        <f>IF(AND($D21=Y$9,$B21='Tab 6 - Financial Model'!$C17),('Tab 6 - Financial Model'!$D17*(1+'Tab 6 - Financial Model'!$E$26)^'Tab 7 - Bylaw Continuity'!Y$9),0)</f>
        <v>0</v>
      </c>
      <c r="Z21" s="185">
        <f>IF(AND($D21=Z$9,$B21='Tab 6 - Financial Model'!$C17),('Tab 6 - Financial Model'!$D17*(1+'Tab 6 - Financial Model'!$E$26)^'Tab 7 - Bylaw Continuity'!Z$9),0)</f>
        <v>0</v>
      </c>
      <c r="AA21" s="185">
        <f>IF(AND($D21=AA$9,$B21='Tab 6 - Financial Model'!$C17),('Tab 6 - Financial Model'!$D17*(1+'Tab 6 - Financial Model'!$E$26)^'Tab 7 - Bylaw Continuity'!AA$9),0)</f>
        <v>0</v>
      </c>
      <c r="AB21" s="185">
        <f>IF(AND($D21=AB$9,$B21='Tab 6 - Financial Model'!$C17),('Tab 6 - Financial Model'!$D17*(1+'Tab 6 - Financial Model'!$E$26)^'Tab 7 - Bylaw Continuity'!AB$9),0)</f>
        <v>0</v>
      </c>
      <c r="AC21" s="185">
        <f>IF(AND($D21=AC$9,$B21='Tab 6 - Financial Model'!$C17),('Tab 6 - Financial Model'!$D17*(1+'Tab 6 - Financial Model'!$E$26)^'Tab 7 - Bylaw Continuity'!AC$9),0)</f>
        <v>0</v>
      </c>
      <c r="AD21" s="185">
        <f>IF(AND($D21=AD$9,$B21='Tab 6 - Financial Model'!$C17),('Tab 6 - Financial Model'!$D17*(1+'Tab 6 - Financial Model'!$E$26)^'Tab 7 - Bylaw Continuity'!AD$9),0)</f>
        <v>0</v>
      </c>
      <c r="AE21" s="185">
        <f>IF(AND($D21=AE$9,$B21='Tab 6 - Financial Model'!$C17),('Tab 6 - Financial Model'!$D17*(1+'Tab 6 - Financial Model'!$E$26)^'Tab 7 - Bylaw Continuity'!AE$9),0)</f>
        <v>0</v>
      </c>
      <c r="AF21" s="185">
        <f>IF(AND($D21=AF$9,$B21='Tab 6 - Financial Model'!$C17),('Tab 6 - Financial Model'!$D17*(1+'Tab 6 - Financial Model'!$E$26)^'Tab 7 - Bylaw Continuity'!AF$9),0)</f>
        <v>0</v>
      </c>
      <c r="AG21" s="185">
        <f>IF(AND($D21=AG$9,$B21='Tab 6 - Financial Model'!$C17),('Tab 6 - Financial Model'!$D17*(1+'Tab 6 - Financial Model'!$E$26)^'Tab 7 - Bylaw Continuity'!AG$9),0)</f>
        <v>0</v>
      </c>
      <c r="AH21" s="185">
        <f>IF(AND($D21=AH$9,$B21='Tab 6 - Financial Model'!$C17),('Tab 6 - Financial Model'!$D17*(1+'Tab 6 - Financial Model'!$E$26)^'Tab 7 - Bylaw Continuity'!AH$9),0)</f>
        <v>0</v>
      </c>
      <c r="AI21" s="185">
        <f>IF(AND($D21=AI$9,$B21='Tab 6 - Financial Model'!$C17),('Tab 6 - Financial Model'!$D17*(1+'Tab 6 - Financial Model'!$E$26)^'Tab 7 - Bylaw Continuity'!AI$9),0)</f>
        <v>0</v>
      </c>
      <c r="AJ21" s="185">
        <f>IF(AND($D21=AJ$9,$B21='Tab 6 - Financial Model'!$C17),('Tab 6 - Financial Model'!$D17*(1+'Tab 6 - Financial Model'!$E$26)^'Tab 7 - Bylaw Continuity'!AJ$9),0)</f>
        <v>0</v>
      </c>
      <c r="AK21" s="185">
        <f>IF(AND($D21=AK$9,$B21='Tab 6 - Financial Model'!$C17),('Tab 6 - Financial Model'!$D17*(1+'Tab 6 - Financial Model'!$E$26)^'Tab 7 - Bylaw Continuity'!AK$9),0)</f>
        <v>0</v>
      </c>
      <c r="AL21" s="185">
        <f>IF(AND($D21=AL$9,$B21='Tab 6 - Financial Model'!$C17),('Tab 6 - Financial Model'!$D17*(1+'Tab 6 - Financial Model'!$E$26)^'Tab 7 - Bylaw Continuity'!AL$9),0)</f>
        <v>0</v>
      </c>
      <c r="AM21" s="185">
        <f>IF(AND($D21=AM$9,$B21='Tab 6 - Financial Model'!$C17),('Tab 6 - Financial Model'!$D17*(1+'Tab 6 - Financial Model'!$E$26)^'Tab 7 - Bylaw Continuity'!AM$9),0)</f>
        <v>0</v>
      </c>
      <c r="AN21" s="185">
        <f>IF(AND($D21=AN$9,$B21='Tab 6 - Financial Model'!$C17),('Tab 6 - Financial Model'!$D17*(1+'Tab 6 - Financial Model'!$E$26)^'Tab 7 - Bylaw Continuity'!AN$9),0)</f>
        <v>0</v>
      </c>
      <c r="AO21" s="185">
        <f>IF(AND($D21=AO$9,$B21='Tab 6 - Financial Model'!$C17),('Tab 6 - Financial Model'!$D17*(1+'Tab 6 - Financial Model'!$E$26)^'Tab 7 - Bylaw Continuity'!AO$9),0)</f>
        <v>0</v>
      </c>
      <c r="AP21" s="185">
        <f>IF(AND($D21=AP$9,$B21='Tab 6 - Financial Model'!$C17),('Tab 6 - Financial Model'!$D17*(1+'Tab 6 - Financial Model'!$E$26)^'Tab 7 - Bylaw Continuity'!AP$9),0)</f>
        <v>0</v>
      </c>
      <c r="AQ21" s="185">
        <f>IF(AND($D21=AQ$9,$B21='Tab 6 - Financial Model'!$C17),('Tab 6 - Financial Model'!$D17*(1+'Tab 6 - Financial Model'!$E$26)^'Tab 7 - Bylaw Continuity'!AQ$9),0)</f>
        <v>0</v>
      </c>
    </row>
    <row r="22" spans="1:43" ht="15" customHeight="1" x14ac:dyDescent="0.3">
      <c r="A22" s="60"/>
      <c r="B22" s="186" t="s">
        <v>202</v>
      </c>
      <c r="C22" s="187"/>
      <c r="D22" s="274">
        <f>SUMIF('Tab 6 - Financial Model'!$C$15:$C$22,'Tab 7 - Bylaw Continuity'!B21,'Tab 6 - Financial Model'!$F$15:$F$22)</f>
        <v>0.44</v>
      </c>
      <c r="E22" s="189">
        <f>E21*$D22</f>
        <v>0</v>
      </c>
      <c r="F22" s="190">
        <f t="shared" ref="F22:AQ22" si="4">F21*$D22</f>
        <v>0</v>
      </c>
      <c r="G22" s="190">
        <f t="shared" si="4"/>
        <v>0</v>
      </c>
      <c r="H22" s="190">
        <f t="shared" si="4"/>
        <v>0</v>
      </c>
      <c r="I22" s="190">
        <f t="shared" si="4"/>
        <v>0</v>
      </c>
      <c r="J22" s="190">
        <f t="shared" si="4"/>
        <v>0</v>
      </c>
      <c r="K22" s="190">
        <f t="shared" si="4"/>
        <v>0</v>
      </c>
      <c r="L22" s="190">
        <f t="shared" si="4"/>
        <v>0</v>
      </c>
      <c r="M22" s="190">
        <f t="shared" si="4"/>
        <v>0</v>
      </c>
      <c r="N22" s="190">
        <f t="shared" si="4"/>
        <v>0</v>
      </c>
      <c r="O22" s="190">
        <f t="shared" si="4"/>
        <v>0</v>
      </c>
      <c r="P22" s="190">
        <f t="shared" si="4"/>
        <v>0</v>
      </c>
      <c r="Q22" s="190">
        <f t="shared" si="4"/>
        <v>0</v>
      </c>
      <c r="R22" s="190">
        <f t="shared" si="4"/>
        <v>0</v>
      </c>
      <c r="S22" s="190">
        <f t="shared" si="4"/>
        <v>0</v>
      </c>
      <c r="T22" s="190">
        <f t="shared" si="4"/>
        <v>0</v>
      </c>
      <c r="U22" s="190">
        <f t="shared" si="4"/>
        <v>0</v>
      </c>
      <c r="V22" s="190">
        <f t="shared" si="4"/>
        <v>0</v>
      </c>
      <c r="W22" s="190">
        <f t="shared" si="4"/>
        <v>0</v>
      </c>
      <c r="X22" s="190">
        <f>X21*$D22</f>
        <v>11340019.370771501</v>
      </c>
      <c r="Y22" s="190">
        <f t="shared" si="4"/>
        <v>0</v>
      </c>
      <c r="Z22" s="190">
        <f t="shared" si="4"/>
        <v>0</v>
      </c>
      <c r="AA22" s="190">
        <f t="shared" si="4"/>
        <v>0</v>
      </c>
      <c r="AB22" s="190">
        <f t="shared" si="4"/>
        <v>0</v>
      </c>
      <c r="AC22" s="190">
        <f t="shared" si="4"/>
        <v>0</v>
      </c>
      <c r="AD22" s="190">
        <f t="shared" si="4"/>
        <v>0</v>
      </c>
      <c r="AE22" s="190">
        <f t="shared" si="4"/>
        <v>0</v>
      </c>
      <c r="AF22" s="190">
        <f t="shared" si="4"/>
        <v>0</v>
      </c>
      <c r="AG22" s="190">
        <f t="shared" si="4"/>
        <v>0</v>
      </c>
      <c r="AH22" s="190">
        <f t="shared" si="4"/>
        <v>0</v>
      </c>
      <c r="AI22" s="190">
        <f t="shared" si="4"/>
        <v>0</v>
      </c>
      <c r="AJ22" s="190">
        <f t="shared" si="4"/>
        <v>0</v>
      </c>
      <c r="AK22" s="190">
        <f t="shared" si="4"/>
        <v>0</v>
      </c>
      <c r="AL22" s="190">
        <f t="shared" si="4"/>
        <v>0</v>
      </c>
      <c r="AM22" s="190">
        <f t="shared" si="4"/>
        <v>0</v>
      </c>
      <c r="AN22" s="190">
        <f t="shared" si="4"/>
        <v>0</v>
      </c>
      <c r="AO22" s="190">
        <f t="shared" si="4"/>
        <v>0</v>
      </c>
      <c r="AP22" s="190">
        <f t="shared" si="4"/>
        <v>0</v>
      </c>
      <c r="AQ22" s="190">
        <f t="shared" si="4"/>
        <v>0</v>
      </c>
    </row>
    <row r="23" spans="1:43" ht="15" customHeight="1" x14ac:dyDescent="0.3">
      <c r="A23" s="60"/>
      <c r="B23" s="191" t="s">
        <v>203</v>
      </c>
      <c r="C23" s="173"/>
      <c r="D23" s="173"/>
      <c r="E23" s="192">
        <f>E21-E22</f>
        <v>0</v>
      </c>
      <c r="F23" s="193">
        <f t="shared" ref="F23:AQ23" si="5">F21-F22</f>
        <v>0</v>
      </c>
      <c r="G23" s="193">
        <f t="shared" si="5"/>
        <v>0</v>
      </c>
      <c r="H23" s="193">
        <f t="shared" si="5"/>
        <v>0</v>
      </c>
      <c r="I23" s="193">
        <f t="shared" si="5"/>
        <v>0</v>
      </c>
      <c r="J23" s="193">
        <f t="shared" si="5"/>
        <v>0</v>
      </c>
      <c r="K23" s="193">
        <f t="shared" si="5"/>
        <v>0</v>
      </c>
      <c r="L23" s="193">
        <f t="shared" si="5"/>
        <v>0</v>
      </c>
      <c r="M23" s="193">
        <f t="shared" si="5"/>
        <v>0</v>
      </c>
      <c r="N23" s="193">
        <f t="shared" si="5"/>
        <v>0</v>
      </c>
      <c r="O23" s="193">
        <f t="shared" si="5"/>
        <v>0</v>
      </c>
      <c r="P23" s="193">
        <f t="shared" si="5"/>
        <v>0</v>
      </c>
      <c r="Q23" s="193">
        <f t="shared" si="5"/>
        <v>0</v>
      </c>
      <c r="R23" s="193">
        <f t="shared" si="5"/>
        <v>0</v>
      </c>
      <c r="S23" s="193">
        <f t="shared" si="5"/>
        <v>0</v>
      </c>
      <c r="T23" s="193">
        <f t="shared" si="5"/>
        <v>0</v>
      </c>
      <c r="U23" s="193">
        <f t="shared" si="5"/>
        <v>0</v>
      </c>
      <c r="V23" s="193">
        <f t="shared" si="5"/>
        <v>0</v>
      </c>
      <c r="W23" s="193">
        <f t="shared" si="5"/>
        <v>0</v>
      </c>
      <c r="X23" s="193">
        <f t="shared" si="5"/>
        <v>14432751.926436454</v>
      </c>
      <c r="Y23" s="193">
        <f t="shared" si="5"/>
        <v>0</v>
      </c>
      <c r="Z23" s="193">
        <f t="shared" si="5"/>
        <v>0</v>
      </c>
      <c r="AA23" s="193">
        <f t="shared" si="5"/>
        <v>0</v>
      </c>
      <c r="AB23" s="193">
        <f t="shared" si="5"/>
        <v>0</v>
      </c>
      <c r="AC23" s="193">
        <f t="shared" si="5"/>
        <v>0</v>
      </c>
      <c r="AD23" s="193">
        <f t="shared" si="5"/>
        <v>0</v>
      </c>
      <c r="AE23" s="193">
        <f t="shared" si="5"/>
        <v>0</v>
      </c>
      <c r="AF23" s="193">
        <f t="shared" si="5"/>
        <v>0</v>
      </c>
      <c r="AG23" s="193">
        <f t="shared" si="5"/>
        <v>0</v>
      </c>
      <c r="AH23" s="193">
        <f t="shared" si="5"/>
        <v>0</v>
      </c>
      <c r="AI23" s="193">
        <f t="shared" si="5"/>
        <v>0</v>
      </c>
      <c r="AJ23" s="193">
        <f t="shared" si="5"/>
        <v>0</v>
      </c>
      <c r="AK23" s="193">
        <f t="shared" si="5"/>
        <v>0</v>
      </c>
      <c r="AL23" s="193">
        <f t="shared" si="5"/>
        <v>0</v>
      </c>
      <c r="AM23" s="193">
        <f t="shared" si="5"/>
        <v>0</v>
      </c>
      <c r="AN23" s="193">
        <f t="shared" si="5"/>
        <v>0</v>
      </c>
      <c r="AO23" s="193">
        <f t="shared" si="5"/>
        <v>0</v>
      </c>
      <c r="AP23" s="193">
        <f t="shared" si="5"/>
        <v>0</v>
      </c>
      <c r="AQ23" s="193">
        <f t="shared" si="5"/>
        <v>0</v>
      </c>
    </row>
    <row r="24" spans="1:43" ht="15" customHeight="1" x14ac:dyDescent="0.3">
      <c r="A24" s="60">
        <v>4</v>
      </c>
      <c r="B24" s="43" t="str">
        <f>'Tab 6 - Financial Model'!C18</f>
        <v>Library-4</v>
      </c>
      <c r="D24" s="184">
        <f>SUMIF('Tab 6 - Financial Model'!$C$15:$C$22,'Tab 7 - Bylaw Continuity'!B24,'Tab 6 - Financial Model'!$I$15:$I$22)</f>
        <v>21</v>
      </c>
      <c r="E24" s="185">
        <f>IF(AND($D24=E$9,$B24='Tab 6 - Financial Model'!$C18),('Tab 6 - Financial Model'!$D18*(1+'Tab 6 - Financial Model'!$E$26)^'Tab 7 - Bylaw Continuity'!E$9),0)</f>
        <v>0</v>
      </c>
      <c r="F24" s="185">
        <f>IF(AND($D24=F$9,$B24='Tab 6 - Financial Model'!$C18),('Tab 6 - Financial Model'!$D18*(1+'Tab 6 - Financial Model'!$E$26)^'Tab 7 - Bylaw Continuity'!F$9),0)</f>
        <v>0</v>
      </c>
      <c r="G24" s="185">
        <f>IF(AND($D24=G$9,$B24='Tab 6 - Financial Model'!$C18),('Tab 6 - Financial Model'!$D18*(1+'Tab 6 - Financial Model'!$E$26)^'Tab 7 - Bylaw Continuity'!G$9),0)</f>
        <v>0</v>
      </c>
      <c r="H24" s="185">
        <f>IF(AND($D24=H$9,$B24='Tab 6 - Financial Model'!$C18),('Tab 6 - Financial Model'!$D18*(1+'Tab 6 - Financial Model'!$E$26)^'Tab 7 - Bylaw Continuity'!H$9),0)</f>
        <v>0</v>
      </c>
      <c r="I24" s="185">
        <f>IF(AND($D24=I$9,$B24='Tab 6 - Financial Model'!$C18),('Tab 6 - Financial Model'!$D18*(1+'Tab 6 - Financial Model'!$E$26)^'Tab 7 - Bylaw Continuity'!I$9),0)</f>
        <v>0</v>
      </c>
      <c r="J24" s="185">
        <f>IF(AND($D24=J$9,$B24='Tab 6 - Financial Model'!$C18),('Tab 6 - Financial Model'!$D18*(1+'Tab 6 - Financial Model'!$E$26)^'Tab 7 - Bylaw Continuity'!J$9),0)</f>
        <v>0</v>
      </c>
      <c r="K24" s="185">
        <f>IF(AND($D24=K$9,$B24='Tab 6 - Financial Model'!$C18),('Tab 6 - Financial Model'!$D18*(1+'Tab 6 - Financial Model'!$E$26)^'Tab 7 - Bylaw Continuity'!K$9),0)</f>
        <v>0</v>
      </c>
      <c r="L24" s="185">
        <f>IF(AND($D24=L$9,$B24='Tab 6 - Financial Model'!$C18),('Tab 6 - Financial Model'!$D18*(1+'Tab 6 - Financial Model'!$E$26)^'Tab 7 - Bylaw Continuity'!L$9),0)</f>
        <v>0</v>
      </c>
      <c r="M24" s="185">
        <f>IF(AND($D24=M$9,$B24='Tab 6 - Financial Model'!$C18),('Tab 6 - Financial Model'!$D18*(1+'Tab 6 - Financial Model'!$E$26)^'Tab 7 - Bylaw Continuity'!M$9),0)</f>
        <v>0</v>
      </c>
      <c r="N24" s="185">
        <f>IF(AND($D24=N$9,$B24='Tab 6 - Financial Model'!$C18),('Tab 6 - Financial Model'!$D18*(1+'Tab 6 - Financial Model'!$E$26)^'Tab 7 - Bylaw Continuity'!N$9),0)</f>
        <v>0</v>
      </c>
      <c r="O24" s="185">
        <f>IF(AND($D24=O$9,$B24='Tab 6 - Financial Model'!$C18),('Tab 6 - Financial Model'!$D18*(1+'Tab 6 - Financial Model'!$E$26)^'Tab 7 - Bylaw Continuity'!O$9),0)</f>
        <v>0</v>
      </c>
      <c r="P24" s="185">
        <f>IF(AND($D24=P$9,$B24='Tab 6 - Financial Model'!$C18),('Tab 6 - Financial Model'!$D18*(1+'Tab 6 - Financial Model'!$E$26)^'Tab 7 - Bylaw Continuity'!P$9),0)</f>
        <v>0</v>
      </c>
      <c r="Q24" s="185">
        <f>IF(AND($D24=Q$9,$B24='Tab 6 - Financial Model'!$C18),('Tab 6 - Financial Model'!$D18*(1+'Tab 6 - Financial Model'!$E$26)^'Tab 7 - Bylaw Continuity'!Q$9),0)</f>
        <v>0</v>
      </c>
      <c r="R24" s="185">
        <f>IF(AND($D24=R$9,$B24='Tab 6 - Financial Model'!$C18),('Tab 6 - Financial Model'!$D18*(1+'Tab 6 - Financial Model'!$E$26)^'Tab 7 - Bylaw Continuity'!R$9),0)</f>
        <v>0</v>
      </c>
      <c r="S24" s="185">
        <f>IF(AND($D24=S$9,$B24='Tab 6 - Financial Model'!$C18),('Tab 6 - Financial Model'!$D18*(1+'Tab 6 - Financial Model'!$E$26)^'Tab 7 - Bylaw Continuity'!S$9),0)</f>
        <v>0</v>
      </c>
      <c r="T24" s="185">
        <f>IF(AND($D24=T$9,$B24='Tab 6 - Financial Model'!$C18),('Tab 6 - Financial Model'!$D18*(1+'Tab 6 - Financial Model'!$E$26)^'Tab 7 - Bylaw Continuity'!T$9),0)</f>
        <v>0</v>
      </c>
      <c r="U24" s="185">
        <f>IF(AND($D24=U$9,$B24='Tab 6 - Financial Model'!$C18),('Tab 6 - Financial Model'!$D18*(1+'Tab 6 - Financial Model'!$E$26)^'Tab 7 - Bylaw Continuity'!U$9),0)</f>
        <v>0</v>
      </c>
      <c r="V24" s="185">
        <f>IF(AND($D24=V$9,$B24='Tab 6 - Financial Model'!$C18),('Tab 6 - Financial Model'!$D18*(1+'Tab 6 - Financial Model'!$E$26)^'Tab 7 - Bylaw Continuity'!V$9),0)</f>
        <v>0</v>
      </c>
      <c r="W24" s="185">
        <f>IF(AND($D24=W$9,$B24='Tab 6 - Financial Model'!$C18),('Tab 6 - Financial Model'!$D18*(1+'Tab 6 - Financial Model'!$E$26)^'Tab 7 - Bylaw Continuity'!W$9),0)</f>
        <v>0</v>
      </c>
      <c r="X24" s="185">
        <f>IF(AND($D24=X$9,$B24='Tab 6 - Financial Model'!$C18),('Tab 6 - Financial Model'!$D18*(1+'Tab 6 - Financial Model'!$E$26)^'Tab 7 - Bylaw Continuity'!X$9),0)</f>
        <v>0</v>
      </c>
      <c r="Y24" s="185">
        <f>IF(AND($D24=Y$9,$B24='Tab 6 - Financial Model'!$C18),('Tab 6 - Financial Model'!$D18*(1+'Tab 6 - Financial Model'!$E$26)^'Tab 7 - Bylaw Continuity'!Y$9),0)</f>
        <v>0</v>
      </c>
      <c r="Z24" s="185">
        <f>IF(AND($D24=Z$9,$B24='Tab 6 - Financial Model'!$C18),('Tab 6 - Financial Model'!$D18*(1+'Tab 6 - Financial Model'!$E$26)^'Tab 7 - Bylaw Continuity'!Z$9),0)</f>
        <v>0</v>
      </c>
      <c r="AA24" s="185">
        <f>IF(AND($D24=AA$9,$B24='Tab 6 - Financial Model'!$C18),('Tab 6 - Financial Model'!$D18*(1+'Tab 6 - Financial Model'!$E$26)^'Tab 7 - Bylaw Continuity'!AA$9),0)</f>
        <v>0</v>
      </c>
      <c r="AB24" s="185">
        <f>IF(AND($D24=AB$9,$B24='Tab 6 - Financial Model'!$C18),('Tab 6 - Financial Model'!$D18*(1+'Tab 6 - Financial Model'!$E$26)^'Tab 7 - Bylaw Continuity'!AB$9),0)</f>
        <v>0</v>
      </c>
      <c r="AC24" s="185">
        <f>IF(AND($D24=AC$9,$B24='Tab 6 - Financial Model'!$C18),('Tab 6 - Financial Model'!$D18*(1+'Tab 6 - Financial Model'!$E$26)^'Tab 7 - Bylaw Continuity'!AC$9),0)</f>
        <v>30728449.939372387</v>
      </c>
      <c r="AD24" s="185">
        <f>IF(AND($D24=AD$9,$B24='Tab 6 - Financial Model'!$C18),('Tab 6 - Financial Model'!$D18*(1+'Tab 6 - Financial Model'!$E$26)^'Tab 7 - Bylaw Continuity'!AD$9),0)</f>
        <v>0</v>
      </c>
      <c r="AE24" s="185">
        <f>IF(AND($D24=AE$9,$B24='Tab 6 - Financial Model'!$C18),('Tab 6 - Financial Model'!$D18*(1+'Tab 6 - Financial Model'!$E$26)^'Tab 7 - Bylaw Continuity'!AE$9),0)</f>
        <v>0</v>
      </c>
      <c r="AF24" s="185">
        <f>IF(AND($D24=AF$9,$B24='Tab 6 - Financial Model'!$C18),('Tab 6 - Financial Model'!$D18*(1+'Tab 6 - Financial Model'!$E$26)^'Tab 7 - Bylaw Continuity'!AF$9),0)</f>
        <v>0</v>
      </c>
      <c r="AG24" s="185">
        <f>IF(AND($D24=AG$9,$B24='Tab 6 - Financial Model'!$C18),('Tab 6 - Financial Model'!$D18*(1+'Tab 6 - Financial Model'!$E$26)^'Tab 7 - Bylaw Continuity'!AG$9),0)</f>
        <v>0</v>
      </c>
      <c r="AH24" s="185">
        <f>IF(AND($D24=AH$9,$B24='Tab 6 - Financial Model'!$C18),('Tab 6 - Financial Model'!$D18*(1+'Tab 6 - Financial Model'!$E$26)^'Tab 7 - Bylaw Continuity'!AH$9),0)</f>
        <v>0</v>
      </c>
      <c r="AI24" s="185">
        <f>IF(AND($D24=AI$9,$B24='Tab 6 - Financial Model'!$C18),('Tab 6 - Financial Model'!$D18*(1+'Tab 6 - Financial Model'!$E$26)^'Tab 7 - Bylaw Continuity'!AI$9),0)</f>
        <v>0</v>
      </c>
      <c r="AJ24" s="185">
        <f>IF(AND($D24=AJ$9,$B24='Tab 6 - Financial Model'!$C18),('Tab 6 - Financial Model'!$D18*(1+'Tab 6 - Financial Model'!$E$26)^'Tab 7 - Bylaw Continuity'!AJ$9),0)</f>
        <v>0</v>
      </c>
      <c r="AK24" s="185">
        <f>IF(AND($D24=AK$9,$B24='Tab 6 - Financial Model'!$C18),('Tab 6 - Financial Model'!$D18*(1+'Tab 6 - Financial Model'!$E$26)^'Tab 7 - Bylaw Continuity'!AK$9),0)</f>
        <v>0</v>
      </c>
      <c r="AL24" s="185">
        <f>IF(AND($D24=AL$9,$B24='Tab 6 - Financial Model'!$C18),('Tab 6 - Financial Model'!$D18*(1+'Tab 6 - Financial Model'!$E$26)^'Tab 7 - Bylaw Continuity'!AL$9),0)</f>
        <v>0</v>
      </c>
      <c r="AM24" s="185">
        <f>IF(AND($D24=AM$9,$B24='Tab 6 - Financial Model'!$C18),('Tab 6 - Financial Model'!$D18*(1+'Tab 6 - Financial Model'!$E$26)^'Tab 7 - Bylaw Continuity'!AM$9),0)</f>
        <v>0</v>
      </c>
      <c r="AN24" s="185">
        <f>IF(AND($D24=AN$9,$B24='Tab 6 - Financial Model'!$C18),('Tab 6 - Financial Model'!$D18*(1+'Tab 6 - Financial Model'!$E$26)^'Tab 7 - Bylaw Continuity'!AN$9),0)</f>
        <v>0</v>
      </c>
      <c r="AO24" s="185">
        <f>IF(AND($D24=AO$9,$B24='Tab 6 - Financial Model'!$C18),('Tab 6 - Financial Model'!$D18*(1+'Tab 6 - Financial Model'!$E$26)^'Tab 7 - Bylaw Continuity'!AO$9),0)</f>
        <v>0</v>
      </c>
      <c r="AP24" s="185">
        <f>IF(AND($D24=AP$9,$B24='Tab 6 - Financial Model'!$C18),('Tab 6 - Financial Model'!$D18*(1+'Tab 6 - Financial Model'!$E$26)^'Tab 7 - Bylaw Continuity'!AP$9),0)</f>
        <v>0</v>
      </c>
      <c r="AQ24" s="185">
        <f>IF(AND($D24=AQ$9,$B24='Tab 6 - Financial Model'!$C18),('Tab 6 - Financial Model'!$D18*(1+'Tab 6 - Financial Model'!$E$26)^'Tab 7 - Bylaw Continuity'!AQ$9),0)</f>
        <v>0</v>
      </c>
    </row>
    <row r="25" spans="1:43" ht="15" customHeight="1" x14ac:dyDescent="0.3">
      <c r="A25" s="60"/>
      <c r="B25" s="186" t="s">
        <v>202</v>
      </c>
      <c r="C25" s="187"/>
      <c r="D25" s="274">
        <f>SUMIF('Tab 6 - Financial Model'!$C$15:$C$22,'Tab 7 - Bylaw Continuity'!B24,'Tab 6 - Financial Model'!$F$15:$F$22)</f>
        <v>0.44</v>
      </c>
      <c r="E25" s="189">
        <f>E24*$D25</f>
        <v>0</v>
      </c>
      <c r="F25" s="190">
        <f t="shared" ref="F25:AQ25" si="6">F24*$D25</f>
        <v>0</v>
      </c>
      <c r="G25" s="190">
        <f t="shared" si="6"/>
        <v>0</v>
      </c>
      <c r="H25" s="190">
        <f t="shared" si="6"/>
        <v>0</v>
      </c>
      <c r="I25" s="190">
        <f t="shared" si="6"/>
        <v>0</v>
      </c>
      <c r="J25" s="190">
        <f t="shared" si="6"/>
        <v>0</v>
      </c>
      <c r="K25" s="190">
        <f t="shared" si="6"/>
        <v>0</v>
      </c>
      <c r="L25" s="190">
        <f t="shared" si="6"/>
        <v>0</v>
      </c>
      <c r="M25" s="190">
        <f t="shared" si="6"/>
        <v>0</v>
      </c>
      <c r="N25" s="190">
        <f t="shared" si="6"/>
        <v>0</v>
      </c>
      <c r="O25" s="190">
        <f t="shared" si="6"/>
        <v>0</v>
      </c>
      <c r="P25" s="190">
        <f t="shared" si="6"/>
        <v>0</v>
      </c>
      <c r="Q25" s="190">
        <f t="shared" si="6"/>
        <v>0</v>
      </c>
      <c r="R25" s="190">
        <f t="shared" si="6"/>
        <v>0</v>
      </c>
      <c r="S25" s="190">
        <f t="shared" si="6"/>
        <v>0</v>
      </c>
      <c r="T25" s="190">
        <f t="shared" si="6"/>
        <v>0</v>
      </c>
      <c r="U25" s="190">
        <f t="shared" si="6"/>
        <v>0</v>
      </c>
      <c r="V25" s="190">
        <f t="shared" si="6"/>
        <v>0</v>
      </c>
      <c r="W25" s="190">
        <f t="shared" si="6"/>
        <v>0</v>
      </c>
      <c r="X25" s="190">
        <f t="shared" si="6"/>
        <v>0</v>
      </c>
      <c r="Y25" s="190">
        <f t="shared" si="6"/>
        <v>0</v>
      </c>
      <c r="Z25" s="190">
        <f t="shared" si="6"/>
        <v>0</v>
      </c>
      <c r="AA25" s="190">
        <f t="shared" si="6"/>
        <v>0</v>
      </c>
      <c r="AB25" s="190">
        <f t="shared" si="6"/>
        <v>0</v>
      </c>
      <c r="AC25" s="190">
        <f t="shared" si="6"/>
        <v>13520517.97332385</v>
      </c>
      <c r="AD25" s="190">
        <f t="shared" si="6"/>
        <v>0</v>
      </c>
      <c r="AE25" s="190">
        <f t="shared" si="6"/>
        <v>0</v>
      </c>
      <c r="AF25" s="190">
        <f t="shared" si="6"/>
        <v>0</v>
      </c>
      <c r="AG25" s="190">
        <f t="shared" si="6"/>
        <v>0</v>
      </c>
      <c r="AH25" s="190">
        <f t="shared" si="6"/>
        <v>0</v>
      </c>
      <c r="AI25" s="190">
        <f t="shared" si="6"/>
        <v>0</v>
      </c>
      <c r="AJ25" s="190">
        <f t="shared" si="6"/>
        <v>0</v>
      </c>
      <c r="AK25" s="190">
        <f t="shared" si="6"/>
        <v>0</v>
      </c>
      <c r="AL25" s="190">
        <f t="shared" si="6"/>
        <v>0</v>
      </c>
      <c r="AM25" s="190">
        <f t="shared" si="6"/>
        <v>0</v>
      </c>
      <c r="AN25" s="190">
        <f t="shared" si="6"/>
        <v>0</v>
      </c>
      <c r="AO25" s="190">
        <f t="shared" si="6"/>
        <v>0</v>
      </c>
      <c r="AP25" s="190">
        <f t="shared" si="6"/>
        <v>0</v>
      </c>
      <c r="AQ25" s="190">
        <f t="shared" si="6"/>
        <v>0</v>
      </c>
    </row>
    <row r="26" spans="1:43" ht="15" customHeight="1" x14ac:dyDescent="0.3">
      <c r="A26" s="60"/>
      <c r="B26" s="191" t="s">
        <v>203</v>
      </c>
      <c r="C26" s="173"/>
      <c r="D26" s="173"/>
      <c r="E26" s="192">
        <f>E24-E25</f>
        <v>0</v>
      </c>
      <c r="F26" s="193">
        <f t="shared" ref="F26:AQ26" si="7">F24-F25</f>
        <v>0</v>
      </c>
      <c r="G26" s="193">
        <f t="shared" si="7"/>
        <v>0</v>
      </c>
      <c r="H26" s="193">
        <f t="shared" si="7"/>
        <v>0</v>
      </c>
      <c r="I26" s="193">
        <f t="shared" si="7"/>
        <v>0</v>
      </c>
      <c r="J26" s="193">
        <f t="shared" si="7"/>
        <v>0</v>
      </c>
      <c r="K26" s="193">
        <f t="shared" si="7"/>
        <v>0</v>
      </c>
      <c r="L26" s="193">
        <f t="shared" si="7"/>
        <v>0</v>
      </c>
      <c r="M26" s="193">
        <f t="shared" si="7"/>
        <v>0</v>
      </c>
      <c r="N26" s="193">
        <f t="shared" si="7"/>
        <v>0</v>
      </c>
      <c r="O26" s="193">
        <f t="shared" si="7"/>
        <v>0</v>
      </c>
      <c r="P26" s="193">
        <f t="shared" si="7"/>
        <v>0</v>
      </c>
      <c r="Q26" s="193">
        <f t="shared" si="7"/>
        <v>0</v>
      </c>
      <c r="R26" s="193">
        <f t="shared" si="7"/>
        <v>0</v>
      </c>
      <c r="S26" s="193">
        <f t="shared" si="7"/>
        <v>0</v>
      </c>
      <c r="T26" s="193">
        <f t="shared" si="7"/>
        <v>0</v>
      </c>
      <c r="U26" s="193">
        <f t="shared" si="7"/>
        <v>0</v>
      </c>
      <c r="V26" s="193">
        <f t="shared" si="7"/>
        <v>0</v>
      </c>
      <c r="W26" s="193">
        <f t="shared" si="7"/>
        <v>0</v>
      </c>
      <c r="X26" s="193">
        <f t="shared" si="7"/>
        <v>0</v>
      </c>
      <c r="Y26" s="193">
        <f t="shared" si="7"/>
        <v>0</v>
      </c>
      <c r="Z26" s="193">
        <f t="shared" si="7"/>
        <v>0</v>
      </c>
      <c r="AA26" s="193">
        <f t="shared" si="7"/>
        <v>0</v>
      </c>
      <c r="AB26" s="193">
        <f t="shared" si="7"/>
        <v>0</v>
      </c>
      <c r="AC26" s="193">
        <f t="shared" si="7"/>
        <v>17207931.966048539</v>
      </c>
      <c r="AD26" s="193">
        <f t="shared" si="7"/>
        <v>0</v>
      </c>
      <c r="AE26" s="193">
        <f t="shared" si="7"/>
        <v>0</v>
      </c>
      <c r="AF26" s="193">
        <f t="shared" si="7"/>
        <v>0</v>
      </c>
      <c r="AG26" s="193">
        <f t="shared" si="7"/>
        <v>0</v>
      </c>
      <c r="AH26" s="193">
        <f t="shared" si="7"/>
        <v>0</v>
      </c>
      <c r="AI26" s="193">
        <f t="shared" si="7"/>
        <v>0</v>
      </c>
      <c r="AJ26" s="193">
        <f t="shared" si="7"/>
        <v>0</v>
      </c>
      <c r="AK26" s="193">
        <f t="shared" si="7"/>
        <v>0</v>
      </c>
      <c r="AL26" s="193">
        <f t="shared" si="7"/>
        <v>0</v>
      </c>
      <c r="AM26" s="193">
        <f t="shared" si="7"/>
        <v>0</v>
      </c>
      <c r="AN26" s="193">
        <f t="shared" si="7"/>
        <v>0</v>
      </c>
      <c r="AO26" s="193">
        <f t="shared" si="7"/>
        <v>0</v>
      </c>
      <c r="AP26" s="193">
        <f t="shared" si="7"/>
        <v>0</v>
      </c>
      <c r="AQ26" s="193">
        <f t="shared" si="7"/>
        <v>0</v>
      </c>
    </row>
    <row r="27" spans="1:43" ht="15" customHeight="1" x14ac:dyDescent="0.3">
      <c r="A27" s="60">
        <v>5</v>
      </c>
      <c r="B27" s="43" t="str">
        <f>'Tab 6 - Financial Model'!C19</f>
        <v>Library-5</v>
      </c>
      <c r="D27" s="184">
        <f>SUMIF('Tab 6 - Financial Model'!$C$15:$C$22,'Tab 7 - Bylaw Continuity'!B27,'Tab 6 - Financial Model'!$I$15:$I$22)</f>
        <v>26</v>
      </c>
      <c r="E27" s="185">
        <f>IF(AND($D27=E$9,$B27='Tab 6 - Financial Model'!$C19),('Tab 6 - Financial Model'!$D19*(1+'Tab 6 - Financial Model'!$E$26)^'Tab 7 - Bylaw Continuity'!E$9),0)</f>
        <v>0</v>
      </c>
      <c r="F27" s="185">
        <f>IF(AND($D27=F$9,$B27='Tab 6 - Financial Model'!$C19),('Tab 6 - Financial Model'!$D19*(1+'Tab 6 - Financial Model'!$E$26)^'Tab 7 - Bylaw Continuity'!F$9),0)</f>
        <v>0</v>
      </c>
      <c r="G27" s="185">
        <f>IF(AND($D27=G$9,$B27='Tab 6 - Financial Model'!$C19),('Tab 6 - Financial Model'!$D19*(1+'Tab 6 - Financial Model'!$E$26)^'Tab 7 - Bylaw Continuity'!G$9),0)</f>
        <v>0</v>
      </c>
      <c r="H27" s="185">
        <f>IF(AND($D27=H$9,$B27='Tab 6 - Financial Model'!$C19),('Tab 6 - Financial Model'!$D19*(1+'Tab 6 - Financial Model'!$E$26)^'Tab 7 - Bylaw Continuity'!H$9),0)</f>
        <v>0</v>
      </c>
      <c r="I27" s="185">
        <f>IF(AND($D27=I$9,$B27='Tab 6 - Financial Model'!$C19),('Tab 6 - Financial Model'!$D19*(1+'Tab 6 - Financial Model'!$E$26)^'Tab 7 - Bylaw Continuity'!I$9),0)</f>
        <v>0</v>
      </c>
      <c r="J27" s="185">
        <f>IF(AND($D27=J$9,$B27='Tab 6 - Financial Model'!$C19),('Tab 6 - Financial Model'!$D19*(1+'Tab 6 - Financial Model'!$E$26)^'Tab 7 - Bylaw Continuity'!J$9),0)</f>
        <v>0</v>
      </c>
      <c r="K27" s="185">
        <f>IF(AND($D27=K$9,$B27='Tab 6 - Financial Model'!$C19),('Tab 6 - Financial Model'!$D19*(1+'Tab 6 - Financial Model'!$E$26)^'Tab 7 - Bylaw Continuity'!K$9),0)</f>
        <v>0</v>
      </c>
      <c r="L27" s="185">
        <f>IF(AND($D27=L$9,$B27='Tab 6 - Financial Model'!$C19),('Tab 6 - Financial Model'!$D19*(1+'Tab 6 - Financial Model'!$E$26)^'Tab 7 - Bylaw Continuity'!L$9),0)</f>
        <v>0</v>
      </c>
      <c r="M27" s="185">
        <f>IF(AND($D27=M$9,$B27='Tab 6 - Financial Model'!$C19),('Tab 6 - Financial Model'!$D19*(1+'Tab 6 - Financial Model'!$E$26)^'Tab 7 - Bylaw Continuity'!M$9),0)</f>
        <v>0</v>
      </c>
      <c r="N27" s="185">
        <f>IF(AND($D27=N$9,$B27='Tab 6 - Financial Model'!$C19),('Tab 6 - Financial Model'!$D19*(1+'Tab 6 - Financial Model'!$E$26)^'Tab 7 - Bylaw Continuity'!N$9),0)</f>
        <v>0</v>
      </c>
      <c r="O27" s="185">
        <f>IF(AND($D27=O$9,$B27='Tab 6 - Financial Model'!$C19),('Tab 6 - Financial Model'!$D19*(1+'Tab 6 - Financial Model'!$E$26)^'Tab 7 - Bylaw Continuity'!O$9),0)</f>
        <v>0</v>
      </c>
      <c r="P27" s="185">
        <f>IF(AND($D27=P$9,$B27='Tab 6 - Financial Model'!$C19),('Tab 6 - Financial Model'!$D19*(1+'Tab 6 - Financial Model'!$E$26)^'Tab 7 - Bylaw Continuity'!P$9),0)</f>
        <v>0</v>
      </c>
      <c r="Q27" s="185">
        <f>IF(AND($D27=Q$9,$B27='Tab 6 - Financial Model'!$C19),('Tab 6 - Financial Model'!$D19*(1+'Tab 6 - Financial Model'!$E$26)^'Tab 7 - Bylaw Continuity'!Q$9),0)</f>
        <v>0</v>
      </c>
      <c r="R27" s="185">
        <f>IF(AND($D27=R$9,$B27='Tab 6 - Financial Model'!$C19),('Tab 6 - Financial Model'!$D19*(1+'Tab 6 - Financial Model'!$E$26)^'Tab 7 - Bylaw Continuity'!R$9),0)</f>
        <v>0</v>
      </c>
      <c r="S27" s="185">
        <f>IF(AND($D27=S$9,$B27='Tab 6 - Financial Model'!$C19),('Tab 6 - Financial Model'!$D19*(1+'Tab 6 - Financial Model'!$E$26)^'Tab 7 - Bylaw Continuity'!S$9),0)</f>
        <v>0</v>
      </c>
      <c r="T27" s="185">
        <f>IF(AND($D27=T$9,$B27='Tab 6 - Financial Model'!$C19),('Tab 6 - Financial Model'!$D19*(1+'Tab 6 - Financial Model'!$E$26)^'Tab 7 - Bylaw Continuity'!T$9),0)</f>
        <v>0</v>
      </c>
      <c r="U27" s="185">
        <f>IF(AND($D27=U$9,$B27='Tab 6 - Financial Model'!$C19),('Tab 6 - Financial Model'!$D19*(1+'Tab 6 - Financial Model'!$E$26)^'Tab 7 - Bylaw Continuity'!U$9),0)</f>
        <v>0</v>
      </c>
      <c r="V27" s="185">
        <f>IF(AND($D27=V$9,$B27='Tab 6 - Financial Model'!$C19),('Tab 6 - Financial Model'!$D19*(1+'Tab 6 - Financial Model'!$E$26)^'Tab 7 - Bylaw Continuity'!V$9),0)</f>
        <v>0</v>
      </c>
      <c r="W27" s="185">
        <f>IF(AND($D27=W$9,$B27='Tab 6 - Financial Model'!$C19),('Tab 6 - Financial Model'!$D19*(1+'Tab 6 - Financial Model'!$E$26)^'Tab 7 - Bylaw Continuity'!W$9),0)</f>
        <v>0</v>
      </c>
      <c r="X27" s="185">
        <f>IF(AND($D27=X$9,$B27='Tab 6 - Financial Model'!$C19),('Tab 6 - Financial Model'!$D19*(1+'Tab 6 - Financial Model'!$E$26)^'Tab 7 - Bylaw Continuity'!X$9),0)</f>
        <v>0</v>
      </c>
      <c r="Y27" s="185">
        <f>IF(AND($D27=Y$9,$B27='Tab 6 - Financial Model'!$C19),('Tab 6 - Financial Model'!$D19*(1+'Tab 6 - Financial Model'!$E$26)^'Tab 7 - Bylaw Continuity'!Y$9),0)</f>
        <v>0</v>
      </c>
      <c r="Z27" s="185">
        <f>IF(AND($D27=Z$9,$B27='Tab 6 - Financial Model'!$C19),('Tab 6 - Financial Model'!$D19*(1+'Tab 6 - Financial Model'!$E$26)^'Tab 7 - Bylaw Continuity'!Z$9),0)</f>
        <v>0</v>
      </c>
      <c r="AA27" s="185">
        <f>IF(AND($D27=AA$9,$B27='Tab 6 - Financial Model'!$C19),('Tab 6 - Financial Model'!$D19*(1+'Tab 6 - Financial Model'!$E$26)^'Tab 7 - Bylaw Continuity'!AA$9),0)</f>
        <v>0</v>
      </c>
      <c r="AB27" s="185">
        <f>IF(AND($D27=AB$9,$B27='Tab 6 - Financial Model'!$C19),('Tab 6 - Financial Model'!$D19*(1+'Tab 6 - Financial Model'!$E$26)^'Tab 7 - Bylaw Continuity'!AB$9),0)</f>
        <v>0</v>
      </c>
      <c r="AC27" s="185">
        <f>IF(AND($D27=AC$9,$B27='Tab 6 - Financial Model'!$C19),('Tab 6 - Financial Model'!$D19*(1+'Tab 6 - Financial Model'!$E$26)^'Tab 7 - Bylaw Continuity'!AC$9),0)</f>
        <v>0</v>
      </c>
      <c r="AD27" s="185">
        <f>IF(AND($D27=AD$9,$B27='Tab 6 - Financial Model'!$C19),('Tab 6 - Financial Model'!$D19*(1+'Tab 6 - Financial Model'!$E$26)^'Tab 7 - Bylaw Continuity'!AD$9),0)</f>
        <v>0</v>
      </c>
      <c r="AE27" s="185">
        <f>IF(AND($D27=AE$9,$B27='Tab 6 - Financial Model'!$C19),('Tab 6 - Financial Model'!$D19*(1+'Tab 6 - Financial Model'!$E$26)^'Tab 7 - Bylaw Continuity'!AE$9),0)</f>
        <v>0</v>
      </c>
      <c r="AF27" s="185">
        <f>IF(AND($D27=AF$9,$B27='Tab 6 - Financial Model'!$C19),('Tab 6 - Financial Model'!$D19*(1+'Tab 6 - Financial Model'!$E$26)^'Tab 7 - Bylaw Continuity'!AF$9),0)</f>
        <v>0</v>
      </c>
      <c r="AG27" s="185">
        <f>IF(AND($D27=AG$9,$B27='Tab 6 - Financial Model'!$C19),('Tab 6 - Financial Model'!$D19*(1+'Tab 6 - Financial Model'!$E$26)^'Tab 7 - Bylaw Continuity'!AG$9),0)</f>
        <v>0</v>
      </c>
      <c r="AH27" s="185">
        <f>IF(AND($D27=AH$9,$B27='Tab 6 - Financial Model'!$C19),('Tab 6 - Financial Model'!$D19*(1+'Tab 6 - Financial Model'!$E$26)^'Tab 7 - Bylaw Continuity'!AH$9),0)</f>
        <v>36637023.810427688</v>
      </c>
      <c r="AI27" s="185">
        <f>IF(AND($D27=AI$9,$B27='Tab 6 - Financial Model'!$C19),('Tab 6 - Financial Model'!$D19*(1+'Tab 6 - Financial Model'!$E$26)^'Tab 7 - Bylaw Continuity'!AI$9),0)</f>
        <v>0</v>
      </c>
      <c r="AJ27" s="185">
        <f>IF(AND($D27=AJ$9,$B27='Tab 6 - Financial Model'!$C19),('Tab 6 - Financial Model'!$D19*(1+'Tab 6 - Financial Model'!$E$26)^'Tab 7 - Bylaw Continuity'!AJ$9),0)</f>
        <v>0</v>
      </c>
      <c r="AK27" s="185">
        <f>IF(AND($D27=AK$9,$B27='Tab 6 - Financial Model'!$C19),('Tab 6 - Financial Model'!$D19*(1+'Tab 6 - Financial Model'!$E$26)^'Tab 7 - Bylaw Continuity'!AK$9),0)</f>
        <v>0</v>
      </c>
      <c r="AL27" s="185">
        <f>IF(AND($D27=AL$9,$B27='Tab 6 - Financial Model'!$C19),('Tab 6 - Financial Model'!$D19*(1+'Tab 6 - Financial Model'!$E$26)^'Tab 7 - Bylaw Continuity'!AL$9),0)</f>
        <v>0</v>
      </c>
      <c r="AM27" s="185">
        <f>IF(AND($D27=AM$9,$B27='Tab 6 - Financial Model'!$C19),('Tab 6 - Financial Model'!$D19*(1+'Tab 6 - Financial Model'!$E$26)^'Tab 7 - Bylaw Continuity'!AM$9),0)</f>
        <v>0</v>
      </c>
      <c r="AN27" s="185">
        <f>IF(AND($D27=AN$9,$B27='Tab 6 - Financial Model'!$C19),('Tab 6 - Financial Model'!$D19*(1+'Tab 6 - Financial Model'!$E$26)^'Tab 7 - Bylaw Continuity'!AN$9),0)</f>
        <v>0</v>
      </c>
      <c r="AO27" s="185">
        <f>IF(AND($D27=AO$9,$B27='Tab 6 - Financial Model'!$C19),('Tab 6 - Financial Model'!$D19*(1+'Tab 6 - Financial Model'!$E$26)^'Tab 7 - Bylaw Continuity'!AO$9),0)</f>
        <v>0</v>
      </c>
      <c r="AP27" s="185">
        <f>IF(AND($D27=AP$9,$B27='Tab 6 - Financial Model'!$C19),('Tab 6 - Financial Model'!$D19*(1+'Tab 6 - Financial Model'!$E$26)^'Tab 7 - Bylaw Continuity'!AP$9),0)</f>
        <v>0</v>
      </c>
      <c r="AQ27" s="185">
        <f>IF(AND($D27=AQ$9,$B27='Tab 6 - Financial Model'!$C19),('Tab 6 - Financial Model'!$D19*(1+'Tab 6 - Financial Model'!$E$26)^'Tab 7 - Bylaw Continuity'!AQ$9),0)</f>
        <v>0</v>
      </c>
    </row>
    <row r="28" spans="1:43" ht="15" customHeight="1" x14ac:dyDescent="0.3">
      <c r="A28" s="60"/>
      <c r="B28" s="186" t="s">
        <v>202</v>
      </c>
      <c r="C28" s="187"/>
      <c r="D28" s="274">
        <f>SUMIF('Tab 6 - Financial Model'!$C$15:$C$22,'Tab 7 - Bylaw Continuity'!B27,'Tab 6 - Financial Model'!$F$15:$F$22)</f>
        <v>0.44</v>
      </c>
      <c r="E28" s="189">
        <f>E27*$D28</f>
        <v>0</v>
      </c>
      <c r="F28" s="190">
        <f t="shared" ref="F28:AQ28" si="8">F27*$D28</f>
        <v>0</v>
      </c>
      <c r="G28" s="190">
        <f t="shared" si="8"/>
        <v>0</v>
      </c>
      <c r="H28" s="190">
        <f t="shared" si="8"/>
        <v>0</v>
      </c>
      <c r="I28" s="190">
        <f t="shared" si="8"/>
        <v>0</v>
      </c>
      <c r="J28" s="190">
        <f t="shared" si="8"/>
        <v>0</v>
      </c>
      <c r="K28" s="190">
        <f t="shared" si="8"/>
        <v>0</v>
      </c>
      <c r="L28" s="190">
        <f t="shared" si="8"/>
        <v>0</v>
      </c>
      <c r="M28" s="190">
        <f t="shared" si="8"/>
        <v>0</v>
      </c>
      <c r="N28" s="190">
        <f t="shared" si="8"/>
        <v>0</v>
      </c>
      <c r="O28" s="190">
        <f t="shared" si="8"/>
        <v>0</v>
      </c>
      <c r="P28" s="190">
        <f t="shared" si="8"/>
        <v>0</v>
      </c>
      <c r="Q28" s="190">
        <f t="shared" si="8"/>
        <v>0</v>
      </c>
      <c r="R28" s="190">
        <f t="shared" si="8"/>
        <v>0</v>
      </c>
      <c r="S28" s="190">
        <f t="shared" si="8"/>
        <v>0</v>
      </c>
      <c r="T28" s="190">
        <f t="shared" si="8"/>
        <v>0</v>
      </c>
      <c r="U28" s="190">
        <f t="shared" si="8"/>
        <v>0</v>
      </c>
      <c r="V28" s="190">
        <f t="shared" si="8"/>
        <v>0</v>
      </c>
      <c r="W28" s="190">
        <f t="shared" si="8"/>
        <v>0</v>
      </c>
      <c r="X28" s="190">
        <f t="shared" si="8"/>
        <v>0</v>
      </c>
      <c r="Y28" s="190">
        <f t="shared" si="8"/>
        <v>0</v>
      </c>
      <c r="Z28" s="190">
        <f t="shared" si="8"/>
        <v>0</v>
      </c>
      <c r="AA28" s="190">
        <f t="shared" si="8"/>
        <v>0</v>
      </c>
      <c r="AB28" s="190">
        <f t="shared" si="8"/>
        <v>0</v>
      </c>
      <c r="AC28" s="190">
        <f t="shared" si="8"/>
        <v>0</v>
      </c>
      <c r="AD28" s="190">
        <f t="shared" si="8"/>
        <v>0</v>
      </c>
      <c r="AE28" s="190">
        <f t="shared" si="8"/>
        <v>0</v>
      </c>
      <c r="AF28" s="190">
        <f t="shared" si="8"/>
        <v>0</v>
      </c>
      <c r="AG28" s="190">
        <f t="shared" si="8"/>
        <v>0</v>
      </c>
      <c r="AH28" s="190">
        <f t="shared" si="8"/>
        <v>16120290.476588182</v>
      </c>
      <c r="AI28" s="190">
        <f t="shared" si="8"/>
        <v>0</v>
      </c>
      <c r="AJ28" s="190">
        <f t="shared" si="8"/>
        <v>0</v>
      </c>
      <c r="AK28" s="190">
        <f t="shared" si="8"/>
        <v>0</v>
      </c>
      <c r="AL28" s="190">
        <f t="shared" si="8"/>
        <v>0</v>
      </c>
      <c r="AM28" s="190">
        <f t="shared" si="8"/>
        <v>0</v>
      </c>
      <c r="AN28" s="190">
        <f t="shared" si="8"/>
        <v>0</v>
      </c>
      <c r="AO28" s="190">
        <f t="shared" si="8"/>
        <v>0</v>
      </c>
      <c r="AP28" s="190">
        <f t="shared" si="8"/>
        <v>0</v>
      </c>
      <c r="AQ28" s="190">
        <f t="shared" si="8"/>
        <v>0</v>
      </c>
    </row>
    <row r="29" spans="1:43" ht="15" customHeight="1" x14ac:dyDescent="0.3">
      <c r="A29" s="60"/>
      <c r="B29" s="191" t="s">
        <v>203</v>
      </c>
      <c r="C29" s="173"/>
      <c r="D29" s="173"/>
      <c r="E29" s="192">
        <f>E27-E28</f>
        <v>0</v>
      </c>
      <c r="F29" s="193">
        <f t="shared" ref="F29:AQ29" si="9">F27-F28</f>
        <v>0</v>
      </c>
      <c r="G29" s="193">
        <f t="shared" si="9"/>
        <v>0</v>
      </c>
      <c r="H29" s="193">
        <f t="shared" si="9"/>
        <v>0</v>
      </c>
      <c r="I29" s="193">
        <f t="shared" si="9"/>
        <v>0</v>
      </c>
      <c r="J29" s="193">
        <f t="shared" si="9"/>
        <v>0</v>
      </c>
      <c r="K29" s="193">
        <f t="shared" si="9"/>
        <v>0</v>
      </c>
      <c r="L29" s="193">
        <f t="shared" si="9"/>
        <v>0</v>
      </c>
      <c r="M29" s="193">
        <f t="shared" si="9"/>
        <v>0</v>
      </c>
      <c r="N29" s="193">
        <f t="shared" si="9"/>
        <v>0</v>
      </c>
      <c r="O29" s="193">
        <f t="shared" si="9"/>
        <v>0</v>
      </c>
      <c r="P29" s="193">
        <f t="shared" si="9"/>
        <v>0</v>
      </c>
      <c r="Q29" s="193">
        <f t="shared" si="9"/>
        <v>0</v>
      </c>
      <c r="R29" s="193">
        <f t="shared" si="9"/>
        <v>0</v>
      </c>
      <c r="S29" s="193">
        <f t="shared" si="9"/>
        <v>0</v>
      </c>
      <c r="T29" s="193">
        <f t="shared" si="9"/>
        <v>0</v>
      </c>
      <c r="U29" s="193">
        <f t="shared" si="9"/>
        <v>0</v>
      </c>
      <c r="V29" s="193">
        <f t="shared" si="9"/>
        <v>0</v>
      </c>
      <c r="W29" s="193">
        <f t="shared" si="9"/>
        <v>0</v>
      </c>
      <c r="X29" s="193">
        <f t="shared" si="9"/>
        <v>0</v>
      </c>
      <c r="Y29" s="193">
        <f t="shared" si="9"/>
        <v>0</v>
      </c>
      <c r="Z29" s="193">
        <f t="shared" si="9"/>
        <v>0</v>
      </c>
      <c r="AA29" s="193">
        <f t="shared" si="9"/>
        <v>0</v>
      </c>
      <c r="AB29" s="193">
        <f t="shared" si="9"/>
        <v>0</v>
      </c>
      <c r="AC29" s="193">
        <f t="shared" si="9"/>
        <v>0</v>
      </c>
      <c r="AD29" s="193">
        <f t="shared" si="9"/>
        <v>0</v>
      </c>
      <c r="AE29" s="193">
        <f t="shared" si="9"/>
        <v>0</v>
      </c>
      <c r="AF29" s="193">
        <f t="shared" si="9"/>
        <v>0</v>
      </c>
      <c r="AG29" s="193">
        <f t="shared" si="9"/>
        <v>0</v>
      </c>
      <c r="AH29" s="193">
        <f t="shared" si="9"/>
        <v>20516733.333839506</v>
      </c>
      <c r="AI29" s="193">
        <f t="shared" si="9"/>
        <v>0</v>
      </c>
      <c r="AJ29" s="193">
        <f t="shared" si="9"/>
        <v>0</v>
      </c>
      <c r="AK29" s="193">
        <f t="shared" si="9"/>
        <v>0</v>
      </c>
      <c r="AL29" s="193">
        <f t="shared" si="9"/>
        <v>0</v>
      </c>
      <c r="AM29" s="193">
        <f t="shared" si="9"/>
        <v>0</v>
      </c>
      <c r="AN29" s="193">
        <f t="shared" si="9"/>
        <v>0</v>
      </c>
      <c r="AO29" s="193">
        <f t="shared" si="9"/>
        <v>0</v>
      </c>
      <c r="AP29" s="193">
        <f t="shared" si="9"/>
        <v>0</v>
      </c>
      <c r="AQ29" s="193">
        <f t="shared" si="9"/>
        <v>0</v>
      </c>
    </row>
    <row r="30" spans="1:43" ht="15" customHeight="1" x14ac:dyDescent="0.3">
      <c r="A30" s="60">
        <v>6</v>
      </c>
      <c r="B30" s="43" t="str">
        <f>'Tab 6 - Financial Model'!C20</f>
        <v>Library-6</v>
      </c>
      <c r="D30" s="184">
        <f>SUMIF('Tab 6 - Financial Model'!$C$15:$C$22,'Tab 7 - Bylaw Continuity'!B30,'Tab 6 - Financial Model'!$I$15:$I$22)</f>
        <v>26</v>
      </c>
      <c r="E30" s="185">
        <f>IF(AND($D30=E$9,$B30='Tab 6 - Financial Model'!$C20),('Tab 6 - Financial Model'!$D20*(1+'Tab 6 - Financial Model'!$E$26)^'Tab 7 - Bylaw Continuity'!E$9),0)</f>
        <v>0</v>
      </c>
      <c r="F30" s="185">
        <f>IF(AND($D30=F$9,$B30='Tab 6 - Financial Model'!$C20),('Tab 6 - Financial Model'!$D20*(1+'Tab 6 - Financial Model'!$E$26)^'Tab 7 - Bylaw Continuity'!F$9),0)</f>
        <v>0</v>
      </c>
      <c r="G30" s="185">
        <f>IF(AND($D30=G$9,$B30='Tab 6 - Financial Model'!$C20),('Tab 6 - Financial Model'!$D20*(1+'Tab 6 - Financial Model'!$E$26)^'Tab 7 - Bylaw Continuity'!G$9),0)</f>
        <v>0</v>
      </c>
      <c r="H30" s="185">
        <f>IF(AND($D30=H$9,$B30='Tab 6 - Financial Model'!$C20),('Tab 6 - Financial Model'!$D20*(1+'Tab 6 - Financial Model'!$E$26)^'Tab 7 - Bylaw Continuity'!H$9),0)</f>
        <v>0</v>
      </c>
      <c r="I30" s="185">
        <f>IF(AND($D30=I$9,$B30='Tab 6 - Financial Model'!$C20),('Tab 6 - Financial Model'!$D20*(1+'Tab 6 - Financial Model'!$E$26)^'Tab 7 - Bylaw Continuity'!I$9),0)</f>
        <v>0</v>
      </c>
      <c r="J30" s="185">
        <f>IF(AND($D30=J$9,$B30='Tab 6 - Financial Model'!$C20),('Tab 6 - Financial Model'!$D20*(1+'Tab 6 - Financial Model'!$E$26)^'Tab 7 - Bylaw Continuity'!J$9),0)</f>
        <v>0</v>
      </c>
      <c r="K30" s="185">
        <f>IF(AND($D30=K$9,$B30='Tab 6 - Financial Model'!$C20),('Tab 6 - Financial Model'!$D20*(1+'Tab 6 - Financial Model'!$E$26)^'Tab 7 - Bylaw Continuity'!K$9),0)</f>
        <v>0</v>
      </c>
      <c r="L30" s="185">
        <f>IF(AND($D30=L$9,$B30='Tab 6 - Financial Model'!$C20),('Tab 6 - Financial Model'!$D20*(1+'Tab 6 - Financial Model'!$E$26)^'Tab 7 - Bylaw Continuity'!L$9),0)</f>
        <v>0</v>
      </c>
      <c r="M30" s="185">
        <f>IF(AND($D30=M$9,$B30='Tab 6 - Financial Model'!$C20),('Tab 6 - Financial Model'!$D20*(1+'Tab 6 - Financial Model'!$E$26)^'Tab 7 - Bylaw Continuity'!M$9),0)</f>
        <v>0</v>
      </c>
      <c r="N30" s="185">
        <f>IF(AND($D30=N$9,$B30='Tab 6 - Financial Model'!$C20),('Tab 6 - Financial Model'!$D20*(1+'Tab 6 - Financial Model'!$E$26)^'Tab 7 - Bylaw Continuity'!N$9),0)</f>
        <v>0</v>
      </c>
      <c r="O30" s="185">
        <f>IF(AND($D30=O$9,$B30='Tab 6 - Financial Model'!$C20),('Tab 6 - Financial Model'!$D20*(1+'Tab 6 - Financial Model'!$E$26)^'Tab 7 - Bylaw Continuity'!O$9),0)</f>
        <v>0</v>
      </c>
      <c r="P30" s="185">
        <f>IF(AND($D30=P$9,$B30='Tab 6 - Financial Model'!$C20),('Tab 6 - Financial Model'!$D20*(1+'Tab 6 - Financial Model'!$E$26)^'Tab 7 - Bylaw Continuity'!P$9),0)</f>
        <v>0</v>
      </c>
      <c r="Q30" s="185">
        <f>IF(AND($D30=Q$9,$B30='Tab 6 - Financial Model'!$C20),('Tab 6 - Financial Model'!$D20*(1+'Tab 6 - Financial Model'!$E$26)^'Tab 7 - Bylaw Continuity'!Q$9),0)</f>
        <v>0</v>
      </c>
      <c r="R30" s="185">
        <f>IF(AND($D30=R$9,$B30='Tab 6 - Financial Model'!$C20),('Tab 6 - Financial Model'!$D20*(1+'Tab 6 - Financial Model'!$E$26)^'Tab 7 - Bylaw Continuity'!R$9),0)</f>
        <v>0</v>
      </c>
      <c r="S30" s="185">
        <f>IF(AND($D30=S$9,$B30='Tab 6 - Financial Model'!$C20),('Tab 6 - Financial Model'!$D20*(1+'Tab 6 - Financial Model'!$E$26)^'Tab 7 - Bylaw Continuity'!S$9),0)</f>
        <v>0</v>
      </c>
      <c r="T30" s="185">
        <f>IF(AND($D30=T$9,$B30='Tab 6 - Financial Model'!$C20),('Tab 6 - Financial Model'!$D20*(1+'Tab 6 - Financial Model'!$E$26)^'Tab 7 - Bylaw Continuity'!T$9),0)</f>
        <v>0</v>
      </c>
      <c r="U30" s="185">
        <f>IF(AND($D30=U$9,$B30='Tab 6 - Financial Model'!$C20),('Tab 6 - Financial Model'!$D20*(1+'Tab 6 - Financial Model'!$E$26)^'Tab 7 - Bylaw Continuity'!U$9),0)</f>
        <v>0</v>
      </c>
      <c r="V30" s="185">
        <f>IF(AND($D30=V$9,$B30='Tab 6 - Financial Model'!$C20),('Tab 6 - Financial Model'!$D20*(1+'Tab 6 - Financial Model'!$E$26)^'Tab 7 - Bylaw Continuity'!V$9),0)</f>
        <v>0</v>
      </c>
      <c r="W30" s="185">
        <f>IF(AND($D30=W$9,$B30='Tab 6 - Financial Model'!$C20),('Tab 6 - Financial Model'!$D20*(1+'Tab 6 - Financial Model'!$E$26)^'Tab 7 - Bylaw Continuity'!W$9),0)</f>
        <v>0</v>
      </c>
      <c r="X30" s="185">
        <f>IF(AND($D30=X$9,$B30='Tab 6 - Financial Model'!$C20),('Tab 6 - Financial Model'!$D20*(1+'Tab 6 - Financial Model'!$E$26)^'Tab 7 - Bylaw Continuity'!X$9),0)</f>
        <v>0</v>
      </c>
      <c r="Y30" s="185">
        <f>IF(AND($D30=Y$9,$B30='Tab 6 - Financial Model'!$C20),('Tab 6 - Financial Model'!$D20*(1+'Tab 6 - Financial Model'!$E$26)^'Tab 7 - Bylaw Continuity'!Y$9),0)</f>
        <v>0</v>
      </c>
      <c r="Z30" s="185">
        <f>IF(AND($D30=Z$9,$B30='Tab 6 - Financial Model'!$C20),('Tab 6 - Financial Model'!$D20*(1+'Tab 6 - Financial Model'!$E$26)^'Tab 7 - Bylaw Continuity'!Z$9),0)</f>
        <v>0</v>
      </c>
      <c r="AA30" s="185">
        <f>IF(AND($D30=AA$9,$B30='Tab 6 - Financial Model'!$C20),('Tab 6 - Financial Model'!$D20*(1+'Tab 6 - Financial Model'!$E$26)^'Tab 7 - Bylaw Continuity'!AA$9),0)</f>
        <v>0</v>
      </c>
      <c r="AB30" s="185">
        <f>IF(AND($D30=AB$9,$B30='Tab 6 - Financial Model'!$C20),('Tab 6 - Financial Model'!$D20*(1+'Tab 6 - Financial Model'!$E$26)^'Tab 7 - Bylaw Continuity'!AB$9),0)</f>
        <v>0</v>
      </c>
      <c r="AC30" s="185">
        <f>IF(AND($D30=AC$9,$B30='Tab 6 - Financial Model'!$C20),('Tab 6 - Financial Model'!$D20*(1+'Tab 6 - Financial Model'!$E$26)^'Tab 7 - Bylaw Continuity'!AC$9),0)</f>
        <v>0</v>
      </c>
      <c r="AD30" s="185">
        <f>IF(AND($D30=AD$9,$B30='Tab 6 - Financial Model'!$C20),('Tab 6 - Financial Model'!$D20*(1+'Tab 6 - Financial Model'!$E$26)^'Tab 7 - Bylaw Continuity'!AD$9),0)</f>
        <v>0</v>
      </c>
      <c r="AE30" s="185">
        <f>IF(AND($D30=AE$9,$B30='Tab 6 - Financial Model'!$C20),('Tab 6 - Financial Model'!$D20*(1+'Tab 6 - Financial Model'!$E$26)^'Tab 7 - Bylaw Continuity'!AE$9),0)</f>
        <v>0</v>
      </c>
      <c r="AF30" s="185">
        <f>IF(AND($D30=AF$9,$B30='Tab 6 - Financial Model'!$C20),('Tab 6 - Financial Model'!$D20*(1+'Tab 6 - Financial Model'!$E$26)^'Tab 7 - Bylaw Continuity'!AF$9),0)</f>
        <v>0</v>
      </c>
      <c r="AG30" s="185">
        <f>IF(AND($D30=AG$9,$B30='Tab 6 - Financial Model'!$C20),('Tab 6 - Financial Model'!$D20*(1+'Tab 6 - Financial Model'!$E$26)^'Tab 7 - Bylaw Continuity'!AG$9),0)</f>
        <v>0</v>
      </c>
      <c r="AH30" s="185">
        <f>IF(AND($D30=AH$9,$B30='Tab 6 - Financial Model'!$C20),('Tab 6 - Financial Model'!$D20*(1+'Tab 6 - Financial Model'!$E$26)^'Tab 7 - Bylaw Continuity'!AH$9),0)</f>
        <v>36637023.810427688</v>
      </c>
      <c r="AI30" s="185">
        <f>IF(AND($D30=AI$9,$B30='Tab 6 - Financial Model'!$C20),('Tab 6 - Financial Model'!$D20*(1+'Tab 6 - Financial Model'!$E$26)^'Tab 7 - Bylaw Continuity'!AI$9),0)</f>
        <v>0</v>
      </c>
      <c r="AJ30" s="185">
        <f>IF(AND($D30=AJ$9,$B30='Tab 6 - Financial Model'!$C20),('Tab 6 - Financial Model'!$D20*(1+'Tab 6 - Financial Model'!$E$26)^'Tab 7 - Bylaw Continuity'!AJ$9),0)</f>
        <v>0</v>
      </c>
      <c r="AK30" s="185">
        <f>IF(AND($D30=AK$9,$B30='Tab 6 - Financial Model'!$C20),('Tab 6 - Financial Model'!$D20*(1+'Tab 6 - Financial Model'!$E$26)^'Tab 7 - Bylaw Continuity'!AK$9),0)</f>
        <v>0</v>
      </c>
      <c r="AL30" s="185">
        <f>IF(AND($D30=AL$9,$B30='Tab 6 - Financial Model'!$C20),('Tab 6 - Financial Model'!$D20*(1+'Tab 6 - Financial Model'!$E$26)^'Tab 7 - Bylaw Continuity'!AL$9),0)</f>
        <v>0</v>
      </c>
      <c r="AM30" s="185">
        <f>IF(AND($D30=AM$9,$B30='Tab 6 - Financial Model'!$C20),('Tab 6 - Financial Model'!$D20*(1+'Tab 6 - Financial Model'!$E$26)^'Tab 7 - Bylaw Continuity'!AM$9),0)</f>
        <v>0</v>
      </c>
      <c r="AN30" s="185">
        <f>IF(AND($D30=AN$9,$B30='Tab 6 - Financial Model'!$C20),('Tab 6 - Financial Model'!$D20*(1+'Tab 6 - Financial Model'!$E$26)^'Tab 7 - Bylaw Continuity'!AN$9),0)</f>
        <v>0</v>
      </c>
      <c r="AO30" s="185">
        <f>IF(AND($D30=AO$9,$B30='Tab 6 - Financial Model'!$C20),('Tab 6 - Financial Model'!$D20*(1+'Tab 6 - Financial Model'!$E$26)^'Tab 7 - Bylaw Continuity'!AO$9),0)</f>
        <v>0</v>
      </c>
      <c r="AP30" s="185">
        <f>IF(AND($D30=AP$9,$B30='Tab 6 - Financial Model'!$C20),('Tab 6 - Financial Model'!$D20*(1+'Tab 6 - Financial Model'!$E$26)^'Tab 7 - Bylaw Continuity'!AP$9),0)</f>
        <v>0</v>
      </c>
      <c r="AQ30" s="185">
        <f>IF(AND($D30=AQ$9,$B30='Tab 6 - Financial Model'!$C20),('Tab 6 - Financial Model'!$D20*(1+'Tab 6 - Financial Model'!$E$26)^'Tab 7 - Bylaw Continuity'!AQ$9),0)</f>
        <v>0</v>
      </c>
    </row>
    <row r="31" spans="1:43" ht="15" customHeight="1" x14ac:dyDescent="0.3">
      <c r="A31" s="60"/>
      <c r="B31" s="186" t="s">
        <v>202</v>
      </c>
      <c r="C31" s="187"/>
      <c r="D31" s="274">
        <f>SUMIF('Tab 6 - Financial Model'!$C$15:$C$22,'Tab 7 - Bylaw Continuity'!B30,'Tab 6 - Financial Model'!$F$15:$F$22)</f>
        <v>0.44</v>
      </c>
      <c r="E31" s="189">
        <f>E30*$D31</f>
        <v>0</v>
      </c>
      <c r="F31" s="190">
        <f t="shared" ref="F31:AQ31" si="10">F30*$D31</f>
        <v>0</v>
      </c>
      <c r="G31" s="190">
        <f t="shared" si="10"/>
        <v>0</v>
      </c>
      <c r="H31" s="190">
        <f t="shared" si="10"/>
        <v>0</v>
      </c>
      <c r="I31" s="190">
        <f t="shared" si="10"/>
        <v>0</v>
      </c>
      <c r="J31" s="190">
        <f t="shared" si="10"/>
        <v>0</v>
      </c>
      <c r="K31" s="190">
        <f t="shared" si="10"/>
        <v>0</v>
      </c>
      <c r="L31" s="190">
        <f t="shared" si="10"/>
        <v>0</v>
      </c>
      <c r="M31" s="190">
        <f t="shared" si="10"/>
        <v>0</v>
      </c>
      <c r="N31" s="190">
        <f t="shared" si="10"/>
        <v>0</v>
      </c>
      <c r="O31" s="190">
        <f t="shared" si="10"/>
        <v>0</v>
      </c>
      <c r="P31" s="190">
        <f t="shared" si="10"/>
        <v>0</v>
      </c>
      <c r="Q31" s="190">
        <f t="shared" si="10"/>
        <v>0</v>
      </c>
      <c r="R31" s="190">
        <f t="shared" si="10"/>
        <v>0</v>
      </c>
      <c r="S31" s="190">
        <f t="shared" si="10"/>
        <v>0</v>
      </c>
      <c r="T31" s="190">
        <f t="shared" si="10"/>
        <v>0</v>
      </c>
      <c r="U31" s="190">
        <f t="shared" si="10"/>
        <v>0</v>
      </c>
      <c r="V31" s="190">
        <f t="shared" si="10"/>
        <v>0</v>
      </c>
      <c r="W31" s="190">
        <f t="shared" si="10"/>
        <v>0</v>
      </c>
      <c r="X31" s="190">
        <f t="shared" si="10"/>
        <v>0</v>
      </c>
      <c r="Y31" s="190">
        <f t="shared" si="10"/>
        <v>0</v>
      </c>
      <c r="Z31" s="190">
        <f t="shared" si="10"/>
        <v>0</v>
      </c>
      <c r="AA31" s="190">
        <f t="shared" si="10"/>
        <v>0</v>
      </c>
      <c r="AB31" s="190">
        <f t="shared" si="10"/>
        <v>0</v>
      </c>
      <c r="AC31" s="190">
        <f t="shared" si="10"/>
        <v>0</v>
      </c>
      <c r="AD31" s="190">
        <f t="shared" si="10"/>
        <v>0</v>
      </c>
      <c r="AE31" s="190">
        <f t="shared" si="10"/>
        <v>0</v>
      </c>
      <c r="AF31" s="190">
        <f t="shared" si="10"/>
        <v>0</v>
      </c>
      <c r="AG31" s="190">
        <f t="shared" si="10"/>
        <v>0</v>
      </c>
      <c r="AH31" s="190">
        <f t="shared" si="10"/>
        <v>16120290.476588182</v>
      </c>
      <c r="AI31" s="190">
        <f t="shared" si="10"/>
        <v>0</v>
      </c>
      <c r="AJ31" s="190">
        <f t="shared" si="10"/>
        <v>0</v>
      </c>
      <c r="AK31" s="190">
        <f t="shared" si="10"/>
        <v>0</v>
      </c>
      <c r="AL31" s="190">
        <f t="shared" si="10"/>
        <v>0</v>
      </c>
      <c r="AM31" s="190">
        <f t="shared" si="10"/>
        <v>0</v>
      </c>
      <c r="AN31" s="190">
        <f t="shared" si="10"/>
        <v>0</v>
      </c>
      <c r="AO31" s="190">
        <f t="shared" si="10"/>
        <v>0</v>
      </c>
      <c r="AP31" s="190">
        <f t="shared" si="10"/>
        <v>0</v>
      </c>
      <c r="AQ31" s="190">
        <f t="shared" si="10"/>
        <v>0</v>
      </c>
    </row>
    <row r="32" spans="1:43" ht="15" customHeight="1" x14ac:dyDescent="0.3">
      <c r="A32" s="60"/>
      <c r="B32" s="191" t="s">
        <v>203</v>
      </c>
      <c r="C32" s="173"/>
      <c r="D32" s="173"/>
      <c r="E32" s="192">
        <f>E30-E31</f>
        <v>0</v>
      </c>
      <c r="F32" s="193">
        <f t="shared" ref="F32:AQ32" si="11">F30-F31</f>
        <v>0</v>
      </c>
      <c r="G32" s="193">
        <f t="shared" si="11"/>
        <v>0</v>
      </c>
      <c r="H32" s="193">
        <f t="shared" si="11"/>
        <v>0</v>
      </c>
      <c r="I32" s="193">
        <f t="shared" si="11"/>
        <v>0</v>
      </c>
      <c r="J32" s="193">
        <f t="shared" si="11"/>
        <v>0</v>
      </c>
      <c r="K32" s="193">
        <f t="shared" si="11"/>
        <v>0</v>
      </c>
      <c r="L32" s="193">
        <f t="shared" si="11"/>
        <v>0</v>
      </c>
      <c r="M32" s="193">
        <f t="shared" si="11"/>
        <v>0</v>
      </c>
      <c r="N32" s="193">
        <f t="shared" si="11"/>
        <v>0</v>
      </c>
      <c r="O32" s="193">
        <f t="shared" si="11"/>
        <v>0</v>
      </c>
      <c r="P32" s="193">
        <f t="shared" si="11"/>
        <v>0</v>
      </c>
      <c r="Q32" s="193">
        <f t="shared" si="11"/>
        <v>0</v>
      </c>
      <c r="R32" s="193">
        <f t="shared" si="11"/>
        <v>0</v>
      </c>
      <c r="S32" s="193">
        <f t="shared" si="11"/>
        <v>0</v>
      </c>
      <c r="T32" s="193">
        <f t="shared" si="11"/>
        <v>0</v>
      </c>
      <c r="U32" s="193">
        <f t="shared" si="11"/>
        <v>0</v>
      </c>
      <c r="V32" s="193">
        <f t="shared" si="11"/>
        <v>0</v>
      </c>
      <c r="W32" s="193">
        <f t="shared" si="11"/>
        <v>0</v>
      </c>
      <c r="X32" s="193">
        <f t="shared" si="11"/>
        <v>0</v>
      </c>
      <c r="Y32" s="193">
        <f t="shared" si="11"/>
        <v>0</v>
      </c>
      <c r="Z32" s="193">
        <f t="shared" si="11"/>
        <v>0</v>
      </c>
      <c r="AA32" s="193">
        <f t="shared" si="11"/>
        <v>0</v>
      </c>
      <c r="AB32" s="193">
        <f t="shared" si="11"/>
        <v>0</v>
      </c>
      <c r="AC32" s="193">
        <f t="shared" si="11"/>
        <v>0</v>
      </c>
      <c r="AD32" s="193">
        <f t="shared" si="11"/>
        <v>0</v>
      </c>
      <c r="AE32" s="193">
        <f t="shared" si="11"/>
        <v>0</v>
      </c>
      <c r="AF32" s="193">
        <f t="shared" si="11"/>
        <v>0</v>
      </c>
      <c r="AG32" s="193">
        <f t="shared" si="11"/>
        <v>0</v>
      </c>
      <c r="AH32" s="193">
        <f t="shared" si="11"/>
        <v>20516733.333839506</v>
      </c>
      <c r="AI32" s="193">
        <f t="shared" si="11"/>
        <v>0</v>
      </c>
      <c r="AJ32" s="193">
        <f t="shared" si="11"/>
        <v>0</v>
      </c>
      <c r="AK32" s="193">
        <f t="shared" si="11"/>
        <v>0</v>
      </c>
      <c r="AL32" s="193">
        <f t="shared" si="11"/>
        <v>0</v>
      </c>
      <c r="AM32" s="193">
        <f t="shared" si="11"/>
        <v>0</v>
      </c>
      <c r="AN32" s="193">
        <f t="shared" si="11"/>
        <v>0</v>
      </c>
      <c r="AO32" s="193">
        <f t="shared" si="11"/>
        <v>0</v>
      </c>
      <c r="AP32" s="193">
        <f t="shared" si="11"/>
        <v>0</v>
      </c>
      <c r="AQ32" s="193">
        <f t="shared" si="11"/>
        <v>0</v>
      </c>
    </row>
    <row r="33" spans="1:43" ht="15" customHeight="1" x14ac:dyDescent="0.3">
      <c r="A33" s="60">
        <v>7</v>
      </c>
      <c r="B33" s="43" t="str">
        <f>'Tab 6 - Financial Model'!C21</f>
        <v>Library-7</v>
      </c>
      <c r="D33" s="184">
        <f>SUMIF('Tab 6 - Financial Model'!$C$15:$C$22,'Tab 7 - Bylaw Continuity'!B33,'Tab 6 - Financial Model'!$I$15:$I$22)</f>
        <v>31</v>
      </c>
      <c r="E33" s="185">
        <f>IF(AND($D33=E$9,$B33='Tab 6 - Financial Model'!$C21),('Tab 6 - Financial Model'!$D21*(1+'Tab 6 - Financial Model'!$E$26)^'Tab 7 - Bylaw Continuity'!E$9),0)</f>
        <v>0</v>
      </c>
      <c r="F33" s="185">
        <f>IF(AND($D33=F$9,$B33='Tab 6 - Financial Model'!$C21),('Tab 6 - Financial Model'!$D21*(1+'Tab 6 - Financial Model'!$E$26)^'Tab 7 - Bylaw Continuity'!F$9),0)</f>
        <v>0</v>
      </c>
      <c r="G33" s="185">
        <f>IF(AND($D33=G$9,$B33='Tab 6 - Financial Model'!$C21),('Tab 6 - Financial Model'!$D21*(1+'Tab 6 - Financial Model'!$E$26)^'Tab 7 - Bylaw Continuity'!G$9),0)</f>
        <v>0</v>
      </c>
      <c r="H33" s="185">
        <f>IF(AND($D33=H$9,$B33='Tab 6 - Financial Model'!$C21),('Tab 6 - Financial Model'!$D21*(1+'Tab 6 - Financial Model'!$E$26)^'Tab 7 - Bylaw Continuity'!H$9),0)</f>
        <v>0</v>
      </c>
      <c r="I33" s="185">
        <f>IF(AND($D33=I$9,$B33='Tab 6 - Financial Model'!$C21),('Tab 6 - Financial Model'!$D21*(1+'Tab 6 - Financial Model'!$E$26)^'Tab 7 - Bylaw Continuity'!I$9),0)</f>
        <v>0</v>
      </c>
      <c r="J33" s="185">
        <f>IF(AND($D33=J$9,$B33='Tab 6 - Financial Model'!$C21),('Tab 6 - Financial Model'!$D21*(1+'Tab 6 - Financial Model'!$E$26)^'Tab 7 - Bylaw Continuity'!J$9),0)</f>
        <v>0</v>
      </c>
      <c r="K33" s="185">
        <f>IF(AND($D33=K$9,$B33='Tab 6 - Financial Model'!$C21),('Tab 6 - Financial Model'!$D21*(1+'Tab 6 - Financial Model'!$E$26)^'Tab 7 - Bylaw Continuity'!K$9),0)</f>
        <v>0</v>
      </c>
      <c r="L33" s="185">
        <f>IF(AND($D33=L$9,$B33='Tab 6 - Financial Model'!$C21),('Tab 6 - Financial Model'!$D21*(1+'Tab 6 - Financial Model'!$E$26)^'Tab 7 - Bylaw Continuity'!L$9),0)</f>
        <v>0</v>
      </c>
      <c r="M33" s="185">
        <f>IF(AND($D33=M$9,$B33='Tab 6 - Financial Model'!$C21),('Tab 6 - Financial Model'!$D21*(1+'Tab 6 - Financial Model'!$E$26)^'Tab 7 - Bylaw Continuity'!M$9),0)</f>
        <v>0</v>
      </c>
      <c r="N33" s="185">
        <f>IF(AND($D33=N$9,$B33='Tab 6 - Financial Model'!$C21),('Tab 6 - Financial Model'!$D21*(1+'Tab 6 - Financial Model'!$E$26)^'Tab 7 - Bylaw Continuity'!N$9),0)</f>
        <v>0</v>
      </c>
      <c r="O33" s="185">
        <f>IF(AND($D33=O$9,$B33='Tab 6 - Financial Model'!$C21),('Tab 6 - Financial Model'!$D21*(1+'Tab 6 - Financial Model'!$E$26)^'Tab 7 - Bylaw Continuity'!O$9),0)</f>
        <v>0</v>
      </c>
      <c r="P33" s="185">
        <f>IF(AND($D33=P$9,$B33='Tab 6 - Financial Model'!$C21),('Tab 6 - Financial Model'!$D21*(1+'Tab 6 - Financial Model'!$E$26)^'Tab 7 - Bylaw Continuity'!P$9),0)</f>
        <v>0</v>
      </c>
      <c r="Q33" s="185">
        <f>IF(AND($D33=Q$9,$B33='Tab 6 - Financial Model'!$C21),('Tab 6 - Financial Model'!$D21*(1+'Tab 6 - Financial Model'!$E$26)^'Tab 7 - Bylaw Continuity'!Q$9),0)</f>
        <v>0</v>
      </c>
      <c r="R33" s="185">
        <f>IF(AND($D33=R$9,$B33='Tab 6 - Financial Model'!$C21),('Tab 6 - Financial Model'!$D21*(1+'Tab 6 - Financial Model'!$E$26)^'Tab 7 - Bylaw Continuity'!R$9),0)</f>
        <v>0</v>
      </c>
      <c r="S33" s="185">
        <f>IF(AND($D33=S$9,$B33='Tab 6 - Financial Model'!$C21),('Tab 6 - Financial Model'!$D21*(1+'Tab 6 - Financial Model'!$E$26)^'Tab 7 - Bylaw Continuity'!S$9),0)</f>
        <v>0</v>
      </c>
      <c r="T33" s="185">
        <f>IF(AND($D33=T$9,$B33='Tab 6 - Financial Model'!$C21),('Tab 6 - Financial Model'!$D21*(1+'Tab 6 - Financial Model'!$E$26)^'Tab 7 - Bylaw Continuity'!T$9),0)</f>
        <v>0</v>
      </c>
      <c r="U33" s="185">
        <f>IF(AND($D33=U$9,$B33='Tab 6 - Financial Model'!$C21),('Tab 6 - Financial Model'!$D21*(1+'Tab 6 - Financial Model'!$E$26)^'Tab 7 - Bylaw Continuity'!U$9),0)</f>
        <v>0</v>
      </c>
      <c r="V33" s="185">
        <f>IF(AND($D33=V$9,$B33='Tab 6 - Financial Model'!$C21),('Tab 6 - Financial Model'!$D21*(1+'Tab 6 - Financial Model'!$E$26)^'Tab 7 - Bylaw Continuity'!V$9),0)</f>
        <v>0</v>
      </c>
      <c r="W33" s="185">
        <f>IF(AND($D33=W$9,$B33='Tab 6 - Financial Model'!$C21),('Tab 6 - Financial Model'!$D21*(1+'Tab 6 - Financial Model'!$E$26)^'Tab 7 - Bylaw Continuity'!W$9),0)</f>
        <v>0</v>
      </c>
      <c r="X33" s="185">
        <f>IF(AND($D33=X$9,$B33='Tab 6 - Financial Model'!$C21),('Tab 6 - Financial Model'!$D21*(1+'Tab 6 - Financial Model'!$E$26)^'Tab 7 - Bylaw Continuity'!X$9),0)</f>
        <v>0</v>
      </c>
      <c r="Y33" s="185">
        <f>IF(AND($D33=Y$9,$B33='Tab 6 - Financial Model'!$C21),('Tab 6 - Financial Model'!$D21*(1+'Tab 6 - Financial Model'!$E$26)^'Tab 7 - Bylaw Continuity'!Y$9),0)</f>
        <v>0</v>
      </c>
      <c r="Z33" s="185">
        <f>IF(AND($D33=Z$9,$B33='Tab 6 - Financial Model'!$C21),('Tab 6 - Financial Model'!$D21*(1+'Tab 6 - Financial Model'!$E$26)^'Tab 7 - Bylaw Continuity'!Z$9),0)</f>
        <v>0</v>
      </c>
      <c r="AA33" s="185">
        <f>IF(AND($D33=AA$9,$B33='Tab 6 - Financial Model'!$C21),('Tab 6 - Financial Model'!$D21*(1+'Tab 6 - Financial Model'!$E$26)^'Tab 7 - Bylaw Continuity'!AA$9),0)</f>
        <v>0</v>
      </c>
      <c r="AB33" s="185">
        <f>IF(AND($D33=AB$9,$B33='Tab 6 - Financial Model'!$C21),('Tab 6 - Financial Model'!$D21*(1+'Tab 6 - Financial Model'!$E$26)^'Tab 7 - Bylaw Continuity'!AB$9),0)</f>
        <v>0</v>
      </c>
      <c r="AC33" s="185">
        <f>IF(AND($D33=AC$9,$B33='Tab 6 - Financial Model'!$C21),('Tab 6 - Financial Model'!$D21*(1+'Tab 6 - Financial Model'!$E$26)^'Tab 7 - Bylaw Continuity'!AC$9),0)</f>
        <v>0</v>
      </c>
      <c r="AD33" s="185">
        <f>IF(AND($D33=AD$9,$B33='Tab 6 - Financial Model'!$C21),('Tab 6 - Financial Model'!$D21*(1+'Tab 6 - Financial Model'!$E$26)^'Tab 7 - Bylaw Continuity'!AD$9),0)</f>
        <v>0</v>
      </c>
      <c r="AE33" s="185">
        <f>IF(AND($D33=AE$9,$B33='Tab 6 - Financial Model'!$C21),('Tab 6 - Financial Model'!$D21*(1+'Tab 6 - Financial Model'!$E$26)^'Tab 7 - Bylaw Continuity'!AE$9),0)</f>
        <v>0</v>
      </c>
      <c r="AF33" s="185">
        <f>IF(AND($D33=AF$9,$B33='Tab 6 - Financial Model'!$C21),('Tab 6 - Financial Model'!$D21*(1+'Tab 6 - Financial Model'!$E$26)^'Tab 7 - Bylaw Continuity'!AF$9),0)</f>
        <v>0</v>
      </c>
      <c r="AG33" s="185">
        <f>IF(AND($D33=AG$9,$B33='Tab 6 - Financial Model'!$C21),('Tab 6 - Financial Model'!$D21*(1+'Tab 6 - Financial Model'!$E$26)^'Tab 7 - Bylaw Continuity'!AG$9),0)</f>
        <v>0</v>
      </c>
      <c r="AH33" s="185">
        <f>IF(AND($D33=AH$9,$B33='Tab 6 - Financial Model'!$C21),('Tab 6 - Financial Model'!$D21*(1+'Tab 6 - Financial Model'!$E$26)^'Tab 7 - Bylaw Continuity'!AH$9),0)</f>
        <v>0</v>
      </c>
      <c r="AI33" s="185">
        <f>IF(AND($D33=AI$9,$B33='Tab 6 - Financial Model'!$C21),('Tab 6 - Financial Model'!$D21*(1+'Tab 6 - Financial Model'!$E$26)^'Tab 7 - Bylaw Continuity'!AI$9),0)</f>
        <v>0</v>
      </c>
      <c r="AJ33" s="185">
        <f>IF(AND($D33=AJ$9,$B33='Tab 6 - Financial Model'!$C21),('Tab 6 - Financial Model'!$D21*(1+'Tab 6 - Financial Model'!$E$26)^'Tab 7 - Bylaw Continuity'!AJ$9),0)</f>
        <v>0</v>
      </c>
      <c r="AK33" s="185">
        <f>IF(AND($D33=AK$9,$B33='Tab 6 - Financial Model'!$C21),('Tab 6 - Financial Model'!$D21*(1+'Tab 6 - Financial Model'!$E$26)^'Tab 7 - Bylaw Continuity'!AK$9),0)</f>
        <v>0</v>
      </c>
      <c r="AL33" s="185">
        <f>IF(AND($D33=AL$9,$B33='Tab 6 - Financial Model'!$C21),('Tab 6 - Financial Model'!$D21*(1+'Tab 6 - Financial Model'!$E$26)^'Tab 7 - Bylaw Continuity'!AL$9),0)</f>
        <v>0</v>
      </c>
      <c r="AM33" s="185">
        <f>IF(AND($D33=AM$9,$B33='Tab 6 - Financial Model'!$C21),('Tab 6 - Financial Model'!$D21*(1+'Tab 6 - Financial Model'!$E$26)^'Tab 7 - Bylaw Continuity'!AM$9),0)</f>
        <v>43681718.939099222</v>
      </c>
      <c r="AN33" s="185">
        <f>IF(AND($D33=AN$9,$B33='Tab 6 - Financial Model'!$C21),('Tab 6 - Financial Model'!$D21*(1+'Tab 6 - Financial Model'!$E$26)^'Tab 7 - Bylaw Continuity'!AN$9),0)</f>
        <v>0</v>
      </c>
      <c r="AO33" s="185">
        <f>IF(AND($D33=AO$9,$B33='Tab 6 - Financial Model'!$C21),('Tab 6 - Financial Model'!$D21*(1+'Tab 6 - Financial Model'!$E$26)^'Tab 7 - Bylaw Continuity'!AO$9),0)</f>
        <v>0</v>
      </c>
      <c r="AP33" s="185">
        <f>IF(AND($D33=AP$9,$B33='Tab 6 - Financial Model'!$C21),('Tab 6 - Financial Model'!$D21*(1+'Tab 6 - Financial Model'!$E$26)^'Tab 7 - Bylaw Continuity'!AP$9),0)</f>
        <v>0</v>
      </c>
      <c r="AQ33" s="185">
        <f>IF(AND($D33=AQ$9,$B33='Tab 6 - Financial Model'!$C21),('Tab 6 - Financial Model'!$D21*(1+'Tab 6 - Financial Model'!$E$26)^'Tab 7 - Bylaw Continuity'!AQ$9),0)</f>
        <v>0</v>
      </c>
    </row>
    <row r="34" spans="1:43" ht="15" customHeight="1" x14ac:dyDescent="0.3">
      <c r="A34" s="60"/>
      <c r="B34" s="186" t="s">
        <v>202</v>
      </c>
      <c r="C34" s="187"/>
      <c r="D34" s="274">
        <f>SUMIF('Tab 6 - Financial Model'!$C$15:$C$22,'Tab 7 - Bylaw Continuity'!B33,'Tab 6 - Financial Model'!$F$15:$F$22)</f>
        <v>0.44</v>
      </c>
      <c r="E34" s="189">
        <f>E33*$D34</f>
        <v>0</v>
      </c>
      <c r="F34" s="190">
        <f t="shared" ref="F34:AQ34" si="12">F33*$D34</f>
        <v>0</v>
      </c>
      <c r="G34" s="190">
        <f t="shared" si="12"/>
        <v>0</v>
      </c>
      <c r="H34" s="190">
        <f t="shared" si="12"/>
        <v>0</v>
      </c>
      <c r="I34" s="190">
        <f t="shared" si="12"/>
        <v>0</v>
      </c>
      <c r="J34" s="190">
        <f t="shared" si="12"/>
        <v>0</v>
      </c>
      <c r="K34" s="190">
        <f t="shared" si="12"/>
        <v>0</v>
      </c>
      <c r="L34" s="190">
        <f t="shared" si="12"/>
        <v>0</v>
      </c>
      <c r="M34" s="190">
        <f t="shared" si="12"/>
        <v>0</v>
      </c>
      <c r="N34" s="190">
        <f t="shared" si="12"/>
        <v>0</v>
      </c>
      <c r="O34" s="190">
        <f t="shared" si="12"/>
        <v>0</v>
      </c>
      <c r="P34" s="190">
        <f t="shared" si="12"/>
        <v>0</v>
      </c>
      <c r="Q34" s="190">
        <f t="shared" si="12"/>
        <v>0</v>
      </c>
      <c r="R34" s="190">
        <f t="shared" si="12"/>
        <v>0</v>
      </c>
      <c r="S34" s="190">
        <f t="shared" si="12"/>
        <v>0</v>
      </c>
      <c r="T34" s="190">
        <f t="shared" si="12"/>
        <v>0</v>
      </c>
      <c r="U34" s="190">
        <f t="shared" si="12"/>
        <v>0</v>
      </c>
      <c r="V34" s="190">
        <f t="shared" si="12"/>
        <v>0</v>
      </c>
      <c r="W34" s="190">
        <f t="shared" si="12"/>
        <v>0</v>
      </c>
      <c r="X34" s="190">
        <f t="shared" si="12"/>
        <v>0</v>
      </c>
      <c r="Y34" s="190">
        <f t="shared" si="12"/>
        <v>0</v>
      </c>
      <c r="Z34" s="190">
        <f t="shared" si="12"/>
        <v>0</v>
      </c>
      <c r="AA34" s="190">
        <f t="shared" si="12"/>
        <v>0</v>
      </c>
      <c r="AB34" s="190">
        <f t="shared" si="12"/>
        <v>0</v>
      </c>
      <c r="AC34" s="190">
        <f t="shared" si="12"/>
        <v>0</v>
      </c>
      <c r="AD34" s="190">
        <f t="shared" si="12"/>
        <v>0</v>
      </c>
      <c r="AE34" s="190">
        <f t="shared" si="12"/>
        <v>0</v>
      </c>
      <c r="AF34" s="190">
        <f t="shared" si="12"/>
        <v>0</v>
      </c>
      <c r="AG34" s="190">
        <f t="shared" si="12"/>
        <v>0</v>
      </c>
      <c r="AH34" s="190">
        <f t="shared" si="12"/>
        <v>0</v>
      </c>
      <c r="AI34" s="190">
        <f t="shared" si="12"/>
        <v>0</v>
      </c>
      <c r="AJ34" s="190">
        <f t="shared" si="12"/>
        <v>0</v>
      </c>
      <c r="AK34" s="190">
        <f t="shared" si="12"/>
        <v>0</v>
      </c>
      <c r="AL34" s="190">
        <f t="shared" si="12"/>
        <v>0</v>
      </c>
      <c r="AM34" s="190">
        <f t="shared" si="12"/>
        <v>19219956.333203658</v>
      </c>
      <c r="AN34" s="190">
        <f t="shared" si="12"/>
        <v>0</v>
      </c>
      <c r="AO34" s="190">
        <f t="shared" si="12"/>
        <v>0</v>
      </c>
      <c r="AP34" s="190">
        <f t="shared" si="12"/>
        <v>0</v>
      </c>
      <c r="AQ34" s="190">
        <f t="shared" si="12"/>
        <v>0</v>
      </c>
    </row>
    <row r="35" spans="1:43" ht="15" customHeight="1" x14ac:dyDescent="0.3">
      <c r="A35" s="60"/>
      <c r="B35" s="191" t="s">
        <v>203</v>
      </c>
      <c r="C35" s="173"/>
      <c r="D35" s="173"/>
      <c r="E35" s="192">
        <f>E33-E34</f>
        <v>0</v>
      </c>
      <c r="F35" s="193">
        <f t="shared" ref="F35:AQ35" si="13">F33-F34</f>
        <v>0</v>
      </c>
      <c r="G35" s="193">
        <f t="shared" si="13"/>
        <v>0</v>
      </c>
      <c r="H35" s="193">
        <f t="shared" si="13"/>
        <v>0</v>
      </c>
      <c r="I35" s="193">
        <f t="shared" si="13"/>
        <v>0</v>
      </c>
      <c r="J35" s="193">
        <f t="shared" si="13"/>
        <v>0</v>
      </c>
      <c r="K35" s="193">
        <f t="shared" si="13"/>
        <v>0</v>
      </c>
      <c r="L35" s="193">
        <f t="shared" si="13"/>
        <v>0</v>
      </c>
      <c r="M35" s="193">
        <f t="shared" si="13"/>
        <v>0</v>
      </c>
      <c r="N35" s="193">
        <f t="shared" si="13"/>
        <v>0</v>
      </c>
      <c r="O35" s="193">
        <f t="shared" si="13"/>
        <v>0</v>
      </c>
      <c r="P35" s="193">
        <f t="shared" si="13"/>
        <v>0</v>
      </c>
      <c r="Q35" s="193">
        <f t="shared" si="13"/>
        <v>0</v>
      </c>
      <c r="R35" s="193">
        <f t="shared" si="13"/>
        <v>0</v>
      </c>
      <c r="S35" s="193">
        <f t="shared" si="13"/>
        <v>0</v>
      </c>
      <c r="T35" s="193">
        <f t="shared" si="13"/>
        <v>0</v>
      </c>
      <c r="U35" s="193">
        <f t="shared" si="13"/>
        <v>0</v>
      </c>
      <c r="V35" s="193">
        <f t="shared" si="13"/>
        <v>0</v>
      </c>
      <c r="W35" s="193">
        <f t="shared" si="13"/>
        <v>0</v>
      </c>
      <c r="X35" s="193">
        <f t="shared" si="13"/>
        <v>0</v>
      </c>
      <c r="Y35" s="193">
        <f t="shared" si="13"/>
        <v>0</v>
      </c>
      <c r="Z35" s="193">
        <f t="shared" si="13"/>
        <v>0</v>
      </c>
      <c r="AA35" s="193">
        <f t="shared" si="13"/>
        <v>0</v>
      </c>
      <c r="AB35" s="193">
        <f t="shared" si="13"/>
        <v>0</v>
      </c>
      <c r="AC35" s="193">
        <f t="shared" si="13"/>
        <v>0</v>
      </c>
      <c r="AD35" s="193">
        <f t="shared" si="13"/>
        <v>0</v>
      </c>
      <c r="AE35" s="193">
        <f t="shared" si="13"/>
        <v>0</v>
      </c>
      <c r="AF35" s="193">
        <f t="shared" si="13"/>
        <v>0</v>
      </c>
      <c r="AG35" s="193">
        <f t="shared" si="13"/>
        <v>0</v>
      </c>
      <c r="AH35" s="193">
        <f t="shared" si="13"/>
        <v>0</v>
      </c>
      <c r="AI35" s="193">
        <f t="shared" si="13"/>
        <v>0</v>
      </c>
      <c r="AJ35" s="193">
        <f t="shared" si="13"/>
        <v>0</v>
      </c>
      <c r="AK35" s="193">
        <f t="shared" si="13"/>
        <v>0</v>
      </c>
      <c r="AL35" s="193">
        <f t="shared" si="13"/>
        <v>0</v>
      </c>
      <c r="AM35" s="193">
        <f t="shared" si="13"/>
        <v>24461762.605895564</v>
      </c>
      <c r="AN35" s="193">
        <f t="shared" si="13"/>
        <v>0</v>
      </c>
      <c r="AO35" s="193">
        <f t="shared" si="13"/>
        <v>0</v>
      </c>
      <c r="AP35" s="193">
        <f t="shared" si="13"/>
        <v>0</v>
      </c>
      <c r="AQ35" s="193">
        <f t="shared" si="13"/>
        <v>0</v>
      </c>
    </row>
    <row r="36" spans="1:43" ht="15" customHeight="1" x14ac:dyDescent="0.3">
      <c r="A36" s="60">
        <v>8</v>
      </c>
      <c r="B36" s="43" t="str">
        <f>'Tab 6 - Financial Model'!C22</f>
        <v>Library-8</v>
      </c>
      <c r="D36" s="184">
        <f>SUMIF('Tab 6 - Financial Model'!$C$15:$C$22,'Tab 7 - Bylaw Continuity'!B36,'Tab 6 - Financial Model'!$I$15:$I$22)</f>
        <v>35</v>
      </c>
      <c r="E36" s="185">
        <f>IF(AND($D36=E$9,$B36='Tab 6 - Financial Model'!$C22),('Tab 6 - Financial Model'!$D22*(1+'Tab 6 - Financial Model'!$E$26)^'Tab 7 - Bylaw Continuity'!E$9),0)</f>
        <v>0</v>
      </c>
      <c r="F36" s="185">
        <f>IF(AND($D36=F$9,$B36='Tab 6 - Financial Model'!$C22),('Tab 6 - Financial Model'!$D22*(1+'Tab 6 - Financial Model'!$E$26)^'Tab 7 - Bylaw Continuity'!F$9),0)</f>
        <v>0</v>
      </c>
      <c r="G36" s="185">
        <f>IF(AND($D36=G$9,$B36='Tab 6 - Financial Model'!$C22),('Tab 6 - Financial Model'!$D22*(1+'Tab 6 - Financial Model'!$E$26)^'Tab 7 - Bylaw Continuity'!G$9),0)</f>
        <v>0</v>
      </c>
      <c r="H36" s="185">
        <f>IF(AND($D36=H$9,$B36='Tab 6 - Financial Model'!$C22),('Tab 6 - Financial Model'!$D22*(1+'Tab 6 - Financial Model'!$E$26)^'Tab 7 - Bylaw Continuity'!H$9),0)</f>
        <v>0</v>
      </c>
      <c r="I36" s="185">
        <f>IF(AND($D36=I$9,$B36='Tab 6 - Financial Model'!$C22),('Tab 6 - Financial Model'!$D22*(1+'Tab 6 - Financial Model'!$E$26)^'Tab 7 - Bylaw Continuity'!I$9),0)</f>
        <v>0</v>
      </c>
      <c r="J36" s="185">
        <f>IF(AND($D36=J$9,$B36='Tab 6 - Financial Model'!$C22),('Tab 6 - Financial Model'!$D22*(1+'Tab 6 - Financial Model'!$E$26)^'Tab 7 - Bylaw Continuity'!J$9),0)</f>
        <v>0</v>
      </c>
      <c r="K36" s="185">
        <f>IF(AND($D36=K$9,$B36='Tab 6 - Financial Model'!$C22),('Tab 6 - Financial Model'!$D22*(1+'Tab 6 - Financial Model'!$E$26)^'Tab 7 - Bylaw Continuity'!K$9),0)</f>
        <v>0</v>
      </c>
      <c r="L36" s="185">
        <f>IF(AND($D36=L$9,$B36='Tab 6 - Financial Model'!$C22),('Tab 6 - Financial Model'!$D22*(1+'Tab 6 - Financial Model'!$E$26)^'Tab 7 - Bylaw Continuity'!L$9),0)</f>
        <v>0</v>
      </c>
      <c r="M36" s="185">
        <f>IF(AND($D36=M$9,$B36='Tab 6 - Financial Model'!$C22),('Tab 6 - Financial Model'!$D22*(1+'Tab 6 - Financial Model'!$E$26)^'Tab 7 - Bylaw Continuity'!M$9),0)</f>
        <v>0</v>
      </c>
      <c r="N36" s="185">
        <f>IF(AND($D36=N$9,$B36='Tab 6 - Financial Model'!$C22),('Tab 6 - Financial Model'!$D22*(1+'Tab 6 - Financial Model'!$E$26)^'Tab 7 - Bylaw Continuity'!N$9),0)</f>
        <v>0</v>
      </c>
      <c r="O36" s="185">
        <f>IF(AND($D36=O$9,$B36='Tab 6 - Financial Model'!$C22),('Tab 6 - Financial Model'!$D22*(1+'Tab 6 - Financial Model'!$E$26)^'Tab 7 - Bylaw Continuity'!O$9),0)</f>
        <v>0</v>
      </c>
      <c r="P36" s="185">
        <f>IF(AND($D36=P$9,$B36='Tab 6 - Financial Model'!$C22),('Tab 6 - Financial Model'!$D22*(1+'Tab 6 - Financial Model'!$E$26)^'Tab 7 - Bylaw Continuity'!P$9),0)</f>
        <v>0</v>
      </c>
      <c r="Q36" s="185">
        <f>IF(AND($D36=Q$9,$B36='Tab 6 - Financial Model'!$C22),('Tab 6 - Financial Model'!$D22*(1+'Tab 6 - Financial Model'!$E$26)^'Tab 7 - Bylaw Continuity'!Q$9),0)</f>
        <v>0</v>
      </c>
      <c r="R36" s="185">
        <f>IF(AND($D36=R$9,$B36='Tab 6 - Financial Model'!$C22),('Tab 6 - Financial Model'!$D22*(1+'Tab 6 - Financial Model'!$E$26)^'Tab 7 - Bylaw Continuity'!R$9),0)</f>
        <v>0</v>
      </c>
      <c r="S36" s="185">
        <f>IF(AND($D36=S$9,$B36='Tab 6 - Financial Model'!$C22),('Tab 6 - Financial Model'!$D22*(1+'Tab 6 - Financial Model'!$E$26)^'Tab 7 - Bylaw Continuity'!S$9),0)</f>
        <v>0</v>
      </c>
      <c r="T36" s="185">
        <f>IF(AND($D36=T$9,$B36='Tab 6 - Financial Model'!$C22),('Tab 6 - Financial Model'!$D22*(1+'Tab 6 - Financial Model'!$E$26)^'Tab 7 - Bylaw Continuity'!T$9),0)</f>
        <v>0</v>
      </c>
      <c r="U36" s="185">
        <f>IF(AND($D36=U$9,$B36='Tab 6 - Financial Model'!$C22),('Tab 6 - Financial Model'!$D22*(1+'Tab 6 - Financial Model'!$E$26)^'Tab 7 - Bylaw Continuity'!U$9),0)</f>
        <v>0</v>
      </c>
      <c r="V36" s="185">
        <f>IF(AND($D36=V$9,$B36='Tab 6 - Financial Model'!$C22),('Tab 6 - Financial Model'!$D22*(1+'Tab 6 - Financial Model'!$E$26)^'Tab 7 - Bylaw Continuity'!V$9),0)</f>
        <v>0</v>
      </c>
      <c r="W36" s="185">
        <f>IF(AND($D36=W$9,$B36='Tab 6 - Financial Model'!$C22),('Tab 6 - Financial Model'!$D22*(1+'Tab 6 - Financial Model'!$E$26)^'Tab 7 - Bylaw Continuity'!W$9),0)</f>
        <v>0</v>
      </c>
      <c r="X36" s="185">
        <f>IF(AND($D36=X$9,$B36='Tab 6 - Financial Model'!$C22),('Tab 6 - Financial Model'!$D22*(1+'Tab 6 - Financial Model'!$E$26)^'Tab 7 - Bylaw Continuity'!X$9),0)</f>
        <v>0</v>
      </c>
      <c r="Y36" s="185">
        <f>IF(AND($D36=Y$9,$B36='Tab 6 - Financial Model'!$C22),('Tab 6 - Financial Model'!$D22*(1+'Tab 6 - Financial Model'!$E$26)^'Tab 7 - Bylaw Continuity'!Y$9),0)</f>
        <v>0</v>
      </c>
      <c r="Z36" s="185">
        <f>IF(AND($D36=Z$9,$B36='Tab 6 - Financial Model'!$C22),('Tab 6 - Financial Model'!$D22*(1+'Tab 6 - Financial Model'!$E$26)^'Tab 7 - Bylaw Continuity'!Z$9),0)</f>
        <v>0</v>
      </c>
      <c r="AA36" s="185">
        <f>IF(AND($D36=AA$9,$B36='Tab 6 - Financial Model'!$C22),('Tab 6 - Financial Model'!$D22*(1+'Tab 6 - Financial Model'!$E$26)^'Tab 7 - Bylaw Continuity'!AA$9),0)</f>
        <v>0</v>
      </c>
      <c r="AB36" s="185">
        <f>IF(AND($D36=AB$9,$B36='Tab 6 - Financial Model'!$C22),('Tab 6 - Financial Model'!$D22*(1+'Tab 6 - Financial Model'!$E$26)^'Tab 7 - Bylaw Continuity'!AB$9),0)</f>
        <v>0</v>
      </c>
      <c r="AC36" s="185">
        <f>IF(AND($D36=AC$9,$B36='Tab 6 - Financial Model'!$C22),('Tab 6 - Financial Model'!$D22*(1+'Tab 6 - Financial Model'!$E$26)^'Tab 7 - Bylaw Continuity'!AC$9),0)</f>
        <v>0</v>
      </c>
      <c r="AD36" s="185">
        <f>IF(AND($D36=AD$9,$B36='Tab 6 - Financial Model'!$C22),('Tab 6 - Financial Model'!$D22*(1+'Tab 6 - Financial Model'!$E$26)^'Tab 7 - Bylaw Continuity'!AD$9),0)</f>
        <v>0</v>
      </c>
      <c r="AE36" s="185">
        <f>IF(AND($D36=AE$9,$B36='Tab 6 - Financial Model'!$C22),('Tab 6 - Financial Model'!$D22*(1+'Tab 6 - Financial Model'!$E$26)^'Tab 7 - Bylaw Continuity'!AE$9),0)</f>
        <v>0</v>
      </c>
      <c r="AF36" s="185">
        <f>IF(AND($D36=AF$9,$B36='Tab 6 - Financial Model'!$C22),('Tab 6 - Financial Model'!$D22*(1+'Tab 6 - Financial Model'!$E$26)^'Tab 7 - Bylaw Continuity'!AF$9),0)</f>
        <v>0</v>
      </c>
      <c r="AG36" s="185">
        <f>IF(AND($D36=AG$9,$B36='Tab 6 - Financial Model'!$C22),('Tab 6 - Financial Model'!$D22*(1+'Tab 6 - Financial Model'!$E$26)^'Tab 7 - Bylaw Continuity'!AG$9),0)</f>
        <v>0</v>
      </c>
      <c r="AH36" s="185">
        <f>IF(AND($D36=AH$9,$B36='Tab 6 - Financial Model'!$C22),('Tab 6 - Financial Model'!$D22*(1+'Tab 6 - Financial Model'!$E$26)^'Tab 7 - Bylaw Continuity'!AH$9),0)</f>
        <v>0</v>
      </c>
      <c r="AI36" s="185">
        <f>IF(AND($D36=AI$9,$B36='Tab 6 - Financial Model'!$C22),('Tab 6 - Financial Model'!$D22*(1+'Tab 6 - Financial Model'!$E$26)^'Tab 7 - Bylaw Continuity'!AI$9),0)</f>
        <v>0</v>
      </c>
      <c r="AJ36" s="185">
        <f>IF(AND($D36=AJ$9,$B36='Tab 6 - Financial Model'!$C22),('Tab 6 - Financial Model'!$D22*(1+'Tab 6 - Financial Model'!$E$26)^'Tab 7 - Bylaw Continuity'!AJ$9),0)</f>
        <v>0</v>
      </c>
      <c r="AK36" s="185">
        <f>IF(AND($D36=AK$9,$B36='Tab 6 - Financial Model'!$C22),('Tab 6 - Financial Model'!$D22*(1+'Tab 6 - Financial Model'!$E$26)^'Tab 7 - Bylaw Continuity'!AK$9),0)</f>
        <v>0</v>
      </c>
      <c r="AL36" s="185">
        <f>IF(AND($D36=AL$9,$B36='Tab 6 - Financial Model'!$C22),('Tab 6 - Financial Model'!$D22*(1+'Tab 6 - Financial Model'!$E$26)^'Tab 7 - Bylaw Continuity'!AL$9),0)</f>
        <v>0</v>
      </c>
      <c r="AM36" s="185">
        <f>IF(AND($D36=AM$9,$B36='Tab 6 - Financial Model'!$C22),('Tab 6 - Financial Model'!$D22*(1+'Tab 6 - Financial Model'!$E$26)^'Tab 7 - Bylaw Continuity'!AM$9),0)</f>
        <v>0</v>
      </c>
      <c r="AN36" s="185">
        <f>IF(AND($D36=AN$9,$B36='Tab 6 - Financial Model'!$C22),('Tab 6 - Financial Model'!$D22*(1+'Tab 6 - Financial Model'!$E$26)^'Tab 7 - Bylaw Continuity'!AN$9),0)</f>
        <v>0</v>
      </c>
      <c r="AO36" s="185">
        <f>IF(AND($D36=AO$9,$B36='Tab 6 - Financial Model'!$C22),('Tab 6 - Financial Model'!$D22*(1+'Tab 6 - Financial Model'!$E$26)^'Tab 7 - Bylaw Continuity'!AO$9),0)</f>
        <v>0</v>
      </c>
      <c r="AP36" s="185">
        <f>IF(AND($D36=AP$9,$B36='Tab 6 - Financial Model'!$C22),('Tab 6 - Financial Model'!$D22*(1+'Tab 6 - Financial Model'!$E$26)^'Tab 7 - Bylaw Continuity'!AP$9),0)</f>
        <v>0</v>
      </c>
      <c r="AQ36" s="185">
        <f>IF(AND($D36=AQ$9,$B36='Tab 6 - Financial Model'!$C22),('Tab 6 - Financial Model'!$D22*(1+'Tab 6 - Financial Model'!$E$26)^'Tab 7 - Bylaw Continuity'!AQ$9),0)</f>
        <v>50280935.215303004</v>
      </c>
    </row>
    <row r="37" spans="1:43" ht="15" customHeight="1" x14ac:dyDescent="0.3">
      <c r="A37" s="60"/>
      <c r="B37" s="186" t="s">
        <v>202</v>
      </c>
      <c r="C37" s="187"/>
      <c r="D37" s="274">
        <f>SUMIF('Tab 6 - Financial Model'!$C$15:$C$22,'Tab 7 - Bylaw Continuity'!B36,'Tab 6 - Financial Model'!$F$15:$F$22)</f>
        <v>0.44</v>
      </c>
      <c r="E37" s="189">
        <f>E36*$D37</f>
        <v>0</v>
      </c>
      <c r="F37" s="190">
        <f t="shared" ref="F37:AQ37" si="14">F36*$D37</f>
        <v>0</v>
      </c>
      <c r="G37" s="190">
        <f t="shared" si="14"/>
        <v>0</v>
      </c>
      <c r="H37" s="190">
        <f t="shared" si="14"/>
        <v>0</v>
      </c>
      <c r="I37" s="190">
        <f t="shared" si="14"/>
        <v>0</v>
      </c>
      <c r="J37" s="190">
        <f t="shared" si="14"/>
        <v>0</v>
      </c>
      <c r="K37" s="190">
        <f t="shared" si="14"/>
        <v>0</v>
      </c>
      <c r="L37" s="190">
        <f t="shared" si="14"/>
        <v>0</v>
      </c>
      <c r="M37" s="190">
        <f t="shared" si="14"/>
        <v>0</v>
      </c>
      <c r="N37" s="190">
        <f t="shared" si="14"/>
        <v>0</v>
      </c>
      <c r="O37" s="190">
        <f t="shared" si="14"/>
        <v>0</v>
      </c>
      <c r="P37" s="190">
        <f t="shared" si="14"/>
        <v>0</v>
      </c>
      <c r="Q37" s="190">
        <f t="shared" si="14"/>
        <v>0</v>
      </c>
      <c r="R37" s="190">
        <f t="shared" si="14"/>
        <v>0</v>
      </c>
      <c r="S37" s="190">
        <f t="shared" si="14"/>
        <v>0</v>
      </c>
      <c r="T37" s="190">
        <f t="shared" si="14"/>
        <v>0</v>
      </c>
      <c r="U37" s="190">
        <f t="shared" si="14"/>
        <v>0</v>
      </c>
      <c r="V37" s="190">
        <f t="shared" si="14"/>
        <v>0</v>
      </c>
      <c r="W37" s="190">
        <f t="shared" si="14"/>
        <v>0</v>
      </c>
      <c r="X37" s="190">
        <f t="shared" si="14"/>
        <v>0</v>
      </c>
      <c r="Y37" s="190">
        <f t="shared" si="14"/>
        <v>0</v>
      </c>
      <c r="Z37" s="190">
        <f t="shared" si="14"/>
        <v>0</v>
      </c>
      <c r="AA37" s="190">
        <f t="shared" si="14"/>
        <v>0</v>
      </c>
      <c r="AB37" s="190">
        <f t="shared" si="14"/>
        <v>0</v>
      </c>
      <c r="AC37" s="190">
        <f t="shared" si="14"/>
        <v>0</v>
      </c>
      <c r="AD37" s="190">
        <f t="shared" si="14"/>
        <v>0</v>
      </c>
      <c r="AE37" s="190">
        <f t="shared" si="14"/>
        <v>0</v>
      </c>
      <c r="AF37" s="190">
        <f t="shared" si="14"/>
        <v>0</v>
      </c>
      <c r="AG37" s="190">
        <f t="shared" si="14"/>
        <v>0</v>
      </c>
      <c r="AH37" s="190">
        <f t="shared" si="14"/>
        <v>0</v>
      </c>
      <c r="AI37" s="190">
        <f t="shared" si="14"/>
        <v>0</v>
      </c>
      <c r="AJ37" s="190">
        <f t="shared" si="14"/>
        <v>0</v>
      </c>
      <c r="AK37" s="190">
        <f t="shared" si="14"/>
        <v>0</v>
      </c>
      <c r="AL37" s="190">
        <f t="shared" si="14"/>
        <v>0</v>
      </c>
      <c r="AM37" s="190">
        <f t="shared" si="14"/>
        <v>0</v>
      </c>
      <c r="AN37" s="190">
        <f t="shared" si="14"/>
        <v>0</v>
      </c>
      <c r="AO37" s="190">
        <f t="shared" si="14"/>
        <v>0</v>
      </c>
      <c r="AP37" s="190">
        <f t="shared" si="14"/>
        <v>0</v>
      </c>
      <c r="AQ37" s="190">
        <f t="shared" si="14"/>
        <v>22123611.494733322</v>
      </c>
    </row>
    <row r="38" spans="1:43" ht="15" customHeight="1" x14ac:dyDescent="0.3">
      <c r="A38" s="60"/>
      <c r="B38" s="191" t="s">
        <v>203</v>
      </c>
      <c r="C38" s="173"/>
      <c r="D38" s="173"/>
      <c r="E38" s="192">
        <f>E36-E37</f>
        <v>0</v>
      </c>
      <c r="F38" s="193">
        <f t="shared" ref="F38:AQ38" si="15">F36-F37</f>
        <v>0</v>
      </c>
      <c r="G38" s="193">
        <f t="shared" si="15"/>
        <v>0</v>
      </c>
      <c r="H38" s="193">
        <f t="shared" si="15"/>
        <v>0</v>
      </c>
      <c r="I38" s="193">
        <f t="shared" si="15"/>
        <v>0</v>
      </c>
      <c r="J38" s="193">
        <f t="shared" si="15"/>
        <v>0</v>
      </c>
      <c r="K38" s="193">
        <f t="shared" si="15"/>
        <v>0</v>
      </c>
      <c r="L38" s="193">
        <f t="shared" si="15"/>
        <v>0</v>
      </c>
      <c r="M38" s="193">
        <f t="shared" si="15"/>
        <v>0</v>
      </c>
      <c r="N38" s="193">
        <f t="shared" si="15"/>
        <v>0</v>
      </c>
      <c r="O38" s="193">
        <f t="shared" si="15"/>
        <v>0</v>
      </c>
      <c r="P38" s="193">
        <f t="shared" si="15"/>
        <v>0</v>
      </c>
      <c r="Q38" s="193">
        <f t="shared" si="15"/>
        <v>0</v>
      </c>
      <c r="R38" s="193">
        <f t="shared" si="15"/>
        <v>0</v>
      </c>
      <c r="S38" s="193">
        <f t="shared" si="15"/>
        <v>0</v>
      </c>
      <c r="T38" s="193">
        <f t="shared" si="15"/>
        <v>0</v>
      </c>
      <c r="U38" s="193">
        <f t="shared" si="15"/>
        <v>0</v>
      </c>
      <c r="V38" s="193">
        <f t="shared" si="15"/>
        <v>0</v>
      </c>
      <c r="W38" s="193">
        <f t="shared" si="15"/>
        <v>0</v>
      </c>
      <c r="X38" s="193">
        <f t="shared" si="15"/>
        <v>0</v>
      </c>
      <c r="Y38" s="193">
        <f t="shared" si="15"/>
        <v>0</v>
      </c>
      <c r="Z38" s="193">
        <f t="shared" si="15"/>
        <v>0</v>
      </c>
      <c r="AA38" s="193">
        <f t="shared" si="15"/>
        <v>0</v>
      </c>
      <c r="AB38" s="193">
        <f t="shared" si="15"/>
        <v>0</v>
      </c>
      <c r="AC38" s="193">
        <f t="shared" si="15"/>
        <v>0</v>
      </c>
      <c r="AD38" s="193">
        <f t="shared" si="15"/>
        <v>0</v>
      </c>
      <c r="AE38" s="193">
        <f t="shared" si="15"/>
        <v>0</v>
      </c>
      <c r="AF38" s="193">
        <f t="shared" si="15"/>
        <v>0</v>
      </c>
      <c r="AG38" s="193">
        <f t="shared" si="15"/>
        <v>0</v>
      </c>
      <c r="AH38" s="193">
        <f t="shared" si="15"/>
        <v>0</v>
      </c>
      <c r="AI38" s="193">
        <f t="shared" si="15"/>
        <v>0</v>
      </c>
      <c r="AJ38" s="193">
        <f t="shared" si="15"/>
        <v>0</v>
      </c>
      <c r="AK38" s="193">
        <f t="shared" si="15"/>
        <v>0</v>
      </c>
      <c r="AL38" s="193">
        <f t="shared" si="15"/>
        <v>0</v>
      </c>
      <c r="AM38" s="193">
        <f t="shared" si="15"/>
        <v>0</v>
      </c>
      <c r="AN38" s="193">
        <f t="shared" si="15"/>
        <v>0</v>
      </c>
      <c r="AO38" s="193">
        <f t="shared" si="15"/>
        <v>0</v>
      </c>
      <c r="AP38" s="193">
        <f t="shared" si="15"/>
        <v>0</v>
      </c>
      <c r="AQ38" s="193">
        <f t="shared" si="15"/>
        <v>28157323.720569681</v>
      </c>
    </row>
    <row r="39" spans="1:43" ht="15" hidden="1" customHeight="1" x14ac:dyDescent="0.3">
      <c r="A39" s="60"/>
      <c r="B39" s="43"/>
      <c r="D39" s="184"/>
      <c r="E39" s="185"/>
      <c r="F39" s="194"/>
      <c r="G39" s="194"/>
      <c r="H39" s="194"/>
      <c r="I39" s="194"/>
      <c r="J39" s="194"/>
      <c r="K39" s="194"/>
      <c r="L39" s="194"/>
      <c r="M39" s="194"/>
      <c r="N39" s="194"/>
      <c r="O39" s="194"/>
      <c r="P39" s="194"/>
      <c r="Q39" s="194"/>
      <c r="R39" s="194"/>
      <c r="S39" s="194"/>
      <c r="T39" s="194"/>
      <c r="U39" s="194"/>
      <c r="V39" s="194"/>
      <c r="W39" s="194"/>
      <c r="X39" s="194"/>
      <c r="Y39" s="194"/>
      <c r="Z39" s="194"/>
      <c r="AA39" s="194"/>
      <c r="AB39" s="194"/>
      <c r="AC39" s="194"/>
      <c r="AD39" s="194"/>
      <c r="AE39" s="194"/>
      <c r="AF39" s="194"/>
      <c r="AG39" s="194"/>
      <c r="AH39" s="194"/>
      <c r="AI39" s="194"/>
      <c r="AJ39" s="194"/>
      <c r="AK39" s="194"/>
      <c r="AL39" s="194"/>
      <c r="AM39" s="194"/>
      <c r="AN39" s="194"/>
      <c r="AO39" s="194"/>
      <c r="AP39" s="194"/>
      <c r="AQ39" s="194"/>
    </row>
    <row r="40" spans="1:43" ht="15" hidden="1" customHeight="1" x14ac:dyDescent="0.3">
      <c r="A40" s="60"/>
      <c r="B40" s="186"/>
      <c r="C40" s="187"/>
      <c r="D40" s="188"/>
      <c r="E40" s="189"/>
      <c r="F40" s="190"/>
      <c r="G40" s="190"/>
      <c r="H40" s="190"/>
      <c r="I40" s="190"/>
      <c r="J40" s="190"/>
      <c r="K40" s="190"/>
      <c r="L40" s="190"/>
      <c r="M40" s="190"/>
      <c r="N40" s="190"/>
      <c r="O40" s="190"/>
      <c r="P40" s="190"/>
      <c r="Q40" s="190"/>
      <c r="R40" s="190"/>
      <c r="S40" s="190"/>
      <c r="T40" s="190"/>
      <c r="U40" s="190"/>
      <c r="V40" s="190"/>
      <c r="W40" s="190"/>
      <c r="X40" s="190"/>
      <c r="Y40" s="190"/>
      <c r="Z40" s="190"/>
      <c r="AA40" s="190"/>
      <c r="AB40" s="190"/>
      <c r="AC40" s="190"/>
      <c r="AD40" s="190"/>
      <c r="AE40" s="190"/>
      <c r="AF40" s="190"/>
      <c r="AG40" s="190"/>
      <c r="AH40" s="190"/>
      <c r="AI40" s="190"/>
      <c r="AJ40" s="190"/>
      <c r="AK40" s="190"/>
      <c r="AL40" s="190"/>
      <c r="AM40" s="190"/>
      <c r="AN40" s="190"/>
      <c r="AO40" s="190"/>
      <c r="AP40" s="190"/>
      <c r="AQ40" s="190"/>
    </row>
    <row r="41" spans="1:43" ht="15" hidden="1" customHeight="1" x14ac:dyDescent="0.3">
      <c r="A41" s="60"/>
      <c r="B41" s="191"/>
      <c r="C41" s="173"/>
      <c r="D41" s="173"/>
      <c r="E41" s="192"/>
      <c r="F41" s="193"/>
      <c r="G41" s="193"/>
      <c r="H41" s="193"/>
      <c r="I41" s="193"/>
      <c r="J41" s="193"/>
      <c r="K41" s="193"/>
      <c r="L41" s="193"/>
      <c r="M41" s="193"/>
      <c r="N41" s="193"/>
      <c r="O41" s="193"/>
      <c r="P41" s="193"/>
      <c r="Q41" s="193"/>
      <c r="R41" s="193"/>
      <c r="S41" s="193"/>
      <c r="T41" s="193"/>
      <c r="U41" s="193"/>
      <c r="V41" s="193"/>
      <c r="W41" s="193"/>
      <c r="X41" s="193"/>
      <c r="Y41" s="193"/>
      <c r="Z41" s="193"/>
      <c r="AA41" s="193"/>
      <c r="AB41" s="193"/>
      <c r="AC41" s="193"/>
      <c r="AD41" s="193"/>
      <c r="AE41" s="193"/>
      <c r="AF41" s="193"/>
      <c r="AG41" s="193"/>
      <c r="AH41" s="193"/>
      <c r="AI41" s="193"/>
      <c r="AJ41" s="193"/>
      <c r="AK41" s="193"/>
      <c r="AL41" s="193"/>
      <c r="AM41" s="193"/>
      <c r="AN41" s="193"/>
      <c r="AO41" s="193"/>
      <c r="AP41" s="193"/>
      <c r="AQ41" s="193"/>
    </row>
    <row r="42" spans="1:43" ht="15" hidden="1" customHeight="1" x14ac:dyDescent="0.3">
      <c r="A42" s="60"/>
      <c r="B42" s="43"/>
      <c r="D42" s="184"/>
      <c r="E42" s="185"/>
      <c r="F42" s="194"/>
      <c r="G42" s="194"/>
      <c r="H42" s="194"/>
      <c r="I42" s="194"/>
      <c r="J42" s="194"/>
      <c r="K42" s="194"/>
      <c r="L42" s="194"/>
      <c r="M42" s="194"/>
      <c r="N42" s="194"/>
      <c r="O42" s="194"/>
      <c r="P42" s="194"/>
      <c r="Q42" s="194"/>
      <c r="R42" s="194"/>
      <c r="S42" s="194"/>
      <c r="T42" s="194"/>
      <c r="U42" s="194"/>
      <c r="V42" s="194"/>
      <c r="W42" s="194"/>
      <c r="X42" s="194"/>
      <c r="Y42" s="194"/>
      <c r="Z42" s="194"/>
      <c r="AA42" s="194"/>
      <c r="AB42" s="194"/>
      <c r="AC42" s="194"/>
      <c r="AD42" s="194"/>
      <c r="AE42" s="194"/>
      <c r="AF42" s="194"/>
      <c r="AG42" s="194"/>
      <c r="AH42" s="194"/>
      <c r="AI42" s="194"/>
      <c r="AJ42" s="194"/>
      <c r="AK42" s="194"/>
      <c r="AL42" s="194"/>
      <c r="AM42" s="194"/>
      <c r="AN42" s="194"/>
      <c r="AO42" s="194"/>
      <c r="AP42" s="194"/>
      <c r="AQ42" s="194"/>
    </row>
    <row r="43" spans="1:43" ht="15" hidden="1" customHeight="1" x14ac:dyDescent="0.3">
      <c r="A43" s="60"/>
      <c r="B43" s="186"/>
      <c r="C43" s="187"/>
      <c r="D43" s="188"/>
      <c r="E43" s="189"/>
      <c r="F43" s="190"/>
      <c r="G43" s="190"/>
      <c r="H43" s="190"/>
      <c r="I43" s="190"/>
      <c r="J43" s="190"/>
      <c r="K43" s="190"/>
      <c r="L43" s="190"/>
      <c r="M43" s="190"/>
      <c r="N43" s="190"/>
      <c r="O43" s="190"/>
      <c r="P43" s="190"/>
      <c r="Q43" s="190"/>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AP43" s="190"/>
      <c r="AQ43" s="190"/>
    </row>
    <row r="44" spans="1:43" ht="15" hidden="1" customHeight="1" x14ac:dyDescent="0.3">
      <c r="A44" s="60"/>
      <c r="B44" s="191"/>
      <c r="C44" s="173"/>
      <c r="D44" s="173"/>
      <c r="E44" s="192"/>
      <c r="F44" s="193"/>
      <c r="G44" s="193"/>
      <c r="H44" s="193"/>
      <c r="I44" s="193"/>
      <c r="J44" s="193"/>
      <c r="K44" s="193"/>
      <c r="L44" s="193"/>
      <c r="M44" s="193"/>
      <c r="N44" s="193"/>
      <c r="O44" s="193"/>
      <c r="P44" s="193"/>
      <c r="Q44" s="193"/>
      <c r="R44" s="193"/>
      <c r="S44" s="193"/>
      <c r="T44" s="193"/>
      <c r="U44" s="193"/>
      <c r="V44" s="193"/>
      <c r="W44" s="193"/>
      <c r="X44" s="193"/>
      <c r="Y44" s="193"/>
      <c r="Z44" s="193"/>
      <c r="AA44" s="193"/>
      <c r="AB44" s="193"/>
      <c r="AC44" s="193"/>
      <c r="AD44" s="193"/>
      <c r="AE44" s="193"/>
      <c r="AF44" s="193"/>
      <c r="AG44" s="193"/>
      <c r="AH44" s="193"/>
      <c r="AI44" s="193"/>
      <c r="AJ44" s="193"/>
      <c r="AK44" s="193"/>
      <c r="AL44" s="193"/>
      <c r="AM44" s="193"/>
      <c r="AN44" s="193"/>
      <c r="AO44" s="193"/>
      <c r="AP44" s="193"/>
      <c r="AQ44" s="193"/>
    </row>
    <row r="45" spans="1:43" ht="15" hidden="1" customHeight="1" x14ac:dyDescent="0.3">
      <c r="A45" s="60"/>
      <c r="B45" s="43"/>
      <c r="D45" s="184"/>
      <c r="E45" s="185"/>
      <c r="F45" s="194"/>
      <c r="G45" s="194"/>
      <c r="H45" s="194"/>
      <c r="I45" s="194"/>
      <c r="J45" s="194"/>
      <c r="K45" s="194"/>
      <c r="L45" s="194"/>
      <c r="M45" s="194"/>
      <c r="N45" s="194"/>
      <c r="O45" s="194"/>
      <c r="P45" s="194"/>
      <c r="Q45" s="194"/>
      <c r="R45" s="194"/>
      <c r="S45" s="194"/>
      <c r="T45" s="194"/>
      <c r="U45" s="194"/>
      <c r="V45" s="194"/>
      <c r="W45" s="194"/>
      <c r="X45" s="194"/>
      <c r="Y45" s="194"/>
      <c r="Z45" s="194"/>
      <c r="AA45" s="194"/>
      <c r="AB45" s="194"/>
      <c r="AC45" s="194"/>
      <c r="AD45" s="194"/>
      <c r="AE45" s="194"/>
      <c r="AF45" s="194"/>
      <c r="AG45" s="194"/>
      <c r="AH45" s="194"/>
      <c r="AI45" s="194"/>
      <c r="AJ45" s="194"/>
      <c r="AK45" s="194"/>
      <c r="AL45" s="194"/>
      <c r="AM45" s="194"/>
      <c r="AN45" s="194"/>
      <c r="AO45" s="194"/>
      <c r="AP45" s="194"/>
      <c r="AQ45" s="194"/>
    </row>
    <row r="46" spans="1:43" ht="15" hidden="1" customHeight="1" x14ac:dyDescent="0.3">
      <c r="A46" s="60"/>
      <c r="B46" s="186"/>
      <c r="C46" s="187"/>
      <c r="D46" s="188"/>
      <c r="E46" s="189"/>
      <c r="F46" s="190"/>
      <c r="G46" s="190"/>
      <c r="H46" s="190"/>
      <c r="I46" s="190"/>
      <c r="J46" s="190"/>
      <c r="K46" s="190"/>
      <c r="L46" s="190"/>
      <c r="M46" s="190"/>
      <c r="N46" s="190"/>
      <c r="O46" s="190"/>
      <c r="P46" s="190"/>
      <c r="Q46" s="190"/>
      <c r="R46" s="190"/>
      <c r="S46" s="190"/>
      <c r="T46" s="190"/>
      <c r="U46" s="190"/>
      <c r="V46" s="190"/>
      <c r="W46" s="190"/>
      <c r="X46" s="190"/>
      <c r="Y46" s="190"/>
      <c r="Z46" s="190"/>
      <c r="AA46" s="190"/>
      <c r="AB46" s="190"/>
      <c r="AC46" s="190"/>
      <c r="AD46" s="190"/>
      <c r="AE46" s="190"/>
      <c r="AF46" s="190"/>
      <c r="AG46" s="190"/>
      <c r="AH46" s="190"/>
      <c r="AI46" s="190"/>
      <c r="AJ46" s="190"/>
      <c r="AK46" s="190"/>
      <c r="AL46" s="190"/>
      <c r="AM46" s="190"/>
      <c r="AN46" s="190"/>
      <c r="AO46" s="190"/>
      <c r="AP46" s="190"/>
      <c r="AQ46" s="190"/>
    </row>
    <row r="47" spans="1:43" ht="15" hidden="1" customHeight="1" x14ac:dyDescent="0.3">
      <c r="A47" s="60"/>
      <c r="B47" s="191"/>
      <c r="C47" s="173"/>
      <c r="D47" s="173"/>
      <c r="E47" s="192"/>
      <c r="F47" s="193"/>
      <c r="G47" s="193"/>
      <c r="H47" s="193"/>
      <c r="I47" s="193"/>
      <c r="J47" s="193"/>
      <c r="K47" s="193"/>
      <c r="L47" s="193"/>
      <c r="M47" s="193"/>
      <c r="N47" s="193"/>
      <c r="O47" s="193"/>
      <c r="P47" s="193"/>
      <c r="Q47" s="193"/>
      <c r="R47" s="193"/>
      <c r="S47" s="193"/>
      <c r="T47" s="193"/>
      <c r="U47" s="193"/>
      <c r="V47" s="193"/>
      <c r="W47" s="193"/>
      <c r="X47" s="193"/>
      <c r="Y47" s="193"/>
      <c r="Z47" s="193"/>
      <c r="AA47" s="193"/>
      <c r="AB47" s="193"/>
      <c r="AC47" s="193"/>
      <c r="AD47" s="193"/>
      <c r="AE47" s="193"/>
      <c r="AF47" s="193"/>
      <c r="AG47" s="193"/>
      <c r="AH47" s="193"/>
      <c r="AI47" s="193"/>
      <c r="AJ47" s="193"/>
      <c r="AK47" s="193"/>
      <c r="AL47" s="193"/>
      <c r="AM47" s="193"/>
      <c r="AN47" s="193"/>
      <c r="AO47" s="193"/>
      <c r="AP47" s="193"/>
      <c r="AQ47" s="193"/>
    </row>
    <row r="48" spans="1:43" ht="15" customHeight="1" x14ac:dyDescent="0.3">
      <c r="A48" s="60"/>
      <c r="B48" s="195" t="s">
        <v>204</v>
      </c>
      <c r="D48" s="41"/>
      <c r="E48" s="185"/>
      <c r="F48" s="194"/>
      <c r="G48" s="194"/>
      <c r="H48" s="194"/>
      <c r="I48" s="194"/>
      <c r="J48" s="194"/>
      <c r="K48" s="194"/>
      <c r="L48" s="194"/>
      <c r="M48" s="194"/>
      <c r="N48" s="194"/>
      <c r="O48" s="194"/>
      <c r="P48" s="194"/>
      <c r="Q48" s="194"/>
      <c r="R48" s="194"/>
      <c r="S48" s="194"/>
      <c r="T48" s="194"/>
      <c r="U48" s="194"/>
      <c r="V48" s="194"/>
      <c r="W48" s="194"/>
      <c r="X48" s="194"/>
      <c r="Y48" s="194"/>
      <c r="Z48" s="194"/>
      <c r="AA48" s="194"/>
      <c r="AB48" s="194"/>
      <c r="AC48" s="194"/>
      <c r="AD48" s="194"/>
      <c r="AE48" s="194"/>
      <c r="AF48" s="194"/>
      <c r="AG48" s="194"/>
      <c r="AH48" s="194"/>
      <c r="AI48" s="194"/>
      <c r="AJ48" s="194"/>
      <c r="AK48" s="194"/>
      <c r="AL48" s="194"/>
      <c r="AM48" s="194"/>
      <c r="AN48" s="194"/>
      <c r="AO48" s="194"/>
      <c r="AP48" s="194"/>
      <c r="AQ48" s="194"/>
    </row>
    <row r="49" spans="1:43" ht="15" customHeight="1" x14ac:dyDescent="0.3">
      <c r="A49" s="60"/>
      <c r="B49" s="186" t="s">
        <v>202</v>
      </c>
      <c r="C49" s="187"/>
      <c r="D49" s="188"/>
      <c r="E49" s="189">
        <f>E16+E19+E22+E25+E28+E31+E34+E37</f>
        <v>0</v>
      </c>
      <c r="F49" s="189">
        <f t="shared" ref="F49:AQ49" si="16">F16+F19+F22+F25+F28+F31+F34+F37</f>
        <v>0</v>
      </c>
      <c r="G49" s="189">
        <f t="shared" si="16"/>
        <v>0</v>
      </c>
      <c r="H49" s="189">
        <f t="shared" si="16"/>
        <v>0</v>
      </c>
      <c r="I49" s="189">
        <f t="shared" si="16"/>
        <v>0</v>
      </c>
      <c r="J49" s="189">
        <f t="shared" si="16"/>
        <v>0</v>
      </c>
      <c r="K49" s="189">
        <f t="shared" si="16"/>
        <v>0</v>
      </c>
      <c r="L49" s="189">
        <f t="shared" si="16"/>
        <v>0</v>
      </c>
      <c r="M49" s="189">
        <f t="shared" si="16"/>
        <v>0</v>
      </c>
      <c r="N49" s="189">
        <f t="shared" si="16"/>
        <v>7977278.0469579892</v>
      </c>
      <c r="O49" s="189">
        <f t="shared" si="16"/>
        <v>0</v>
      </c>
      <c r="P49" s="189">
        <f t="shared" si="16"/>
        <v>0</v>
      </c>
      <c r="Q49" s="189">
        <f t="shared" si="16"/>
        <v>0</v>
      </c>
      <c r="R49" s="189">
        <f t="shared" si="16"/>
        <v>0</v>
      </c>
      <c r="S49" s="189">
        <f t="shared" si="16"/>
        <v>9511176.9817690719</v>
      </c>
      <c r="T49" s="189">
        <f t="shared" si="16"/>
        <v>0</v>
      </c>
      <c r="U49" s="189">
        <f t="shared" si="16"/>
        <v>0</v>
      </c>
      <c r="V49" s="189">
        <f t="shared" si="16"/>
        <v>0</v>
      </c>
      <c r="W49" s="189">
        <f t="shared" si="16"/>
        <v>0</v>
      </c>
      <c r="X49" s="189">
        <f t="shared" si="16"/>
        <v>11340019.370771501</v>
      </c>
      <c r="Y49" s="189">
        <f t="shared" si="16"/>
        <v>0</v>
      </c>
      <c r="Z49" s="189">
        <f t="shared" si="16"/>
        <v>0</v>
      </c>
      <c r="AA49" s="189">
        <f t="shared" si="16"/>
        <v>0</v>
      </c>
      <c r="AB49" s="189">
        <f t="shared" si="16"/>
        <v>0</v>
      </c>
      <c r="AC49" s="189">
        <f t="shared" si="16"/>
        <v>13520517.97332385</v>
      </c>
      <c r="AD49" s="189">
        <f t="shared" si="16"/>
        <v>0</v>
      </c>
      <c r="AE49" s="189">
        <f t="shared" si="16"/>
        <v>0</v>
      </c>
      <c r="AF49" s="189">
        <f t="shared" si="16"/>
        <v>0</v>
      </c>
      <c r="AG49" s="189">
        <f t="shared" si="16"/>
        <v>0</v>
      </c>
      <c r="AH49" s="189">
        <f t="shared" si="16"/>
        <v>32240580.953176364</v>
      </c>
      <c r="AI49" s="189">
        <f t="shared" si="16"/>
        <v>0</v>
      </c>
      <c r="AJ49" s="189">
        <f t="shared" si="16"/>
        <v>0</v>
      </c>
      <c r="AK49" s="189">
        <f t="shared" si="16"/>
        <v>0</v>
      </c>
      <c r="AL49" s="189">
        <f t="shared" si="16"/>
        <v>0</v>
      </c>
      <c r="AM49" s="189">
        <f t="shared" si="16"/>
        <v>19219956.333203658</v>
      </c>
      <c r="AN49" s="189">
        <f t="shared" si="16"/>
        <v>0</v>
      </c>
      <c r="AO49" s="189">
        <f t="shared" si="16"/>
        <v>0</v>
      </c>
      <c r="AP49" s="189">
        <f t="shared" si="16"/>
        <v>0</v>
      </c>
      <c r="AQ49" s="189">
        <f t="shared" si="16"/>
        <v>22123611.494733322</v>
      </c>
    </row>
    <row r="50" spans="1:43" ht="15" customHeight="1" x14ac:dyDescent="0.3">
      <c r="A50" s="60"/>
      <c r="B50" s="191" t="s">
        <v>203</v>
      </c>
      <c r="C50" s="173"/>
      <c r="D50" s="173"/>
      <c r="E50" s="192">
        <f>E17+E20+E23+E26+E29+E32+E35+E38</f>
        <v>0</v>
      </c>
      <c r="F50" s="192">
        <f t="shared" ref="F50:AQ50" si="17">F17+F20+F23+F26+F29+F32+F35+F38</f>
        <v>0</v>
      </c>
      <c r="G50" s="192">
        <f t="shared" si="17"/>
        <v>0</v>
      </c>
      <c r="H50" s="192">
        <f t="shared" si="17"/>
        <v>0</v>
      </c>
      <c r="I50" s="192">
        <f t="shared" si="17"/>
        <v>0</v>
      </c>
      <c r="J50" s="192">
        <f t="shared" si="17"/>
        <v>0</v>
      </c>
      <c r="K50" s="192">
        <f>K17+K20+K23+K26+K29+K32+K35+K38</f>
        <v>0</v>
      </c>
      <c r="L50" s="192">
        <f t="shared" si="17"/>
        <v>0</v>
      </c>
      <c r="M50" s="192">
        <f t="shared" si="17"/>
        <v>0</v>
      </c>
      <c r="N50" s="192">
        <f t="shared" si="17"/>
        <v>10152899.332491986</v>
      </c>
      <c r="O50" s="192">
        <f t="shared" si="17"/>
        <v>0</v>
      </c>
      <c r="P50" s="192">
        <f t="shared" si="17"/>
        <v>0</v>
      </c>
      <c r="Q50" s="192">
        <f t="shared" si="17"/>
        <v>0</v>
      </c>
      <c r="R50" s="192">
        <f t="shared" si="17"/>
        <v>0</v>
      </c>
      <c r="S50" s="192">
        <f t="shared" si="17"/>
        <v>12105134.340433365</v>
      </c>
      <c r="T50" s="192">
        <f t="shared" si="17"/>
        <v>0</v>
      </c>
      <c r="U50" s="192">
        <f t="shared" si="17"/>
        <v>0</v>
      </c>
      <c r="V50" s="192">
        <f t="shared" si="17"/>
        <v>0</v>
      </c>
      <c r="W50" s="192">
        <f t="shared" si="17"/>
        <v>0</v>
      </c>
      <c r="X50" s="192">
        <f t="shared" si="17"/>
        <v>14432751.926436454</v>
      </c>
      <c r="Y50" s="192">
        <f t="shared" si="17"/>
        <v>0</v>
      </c>
      <c r="Z50" s="192">
        <f t="shared" si="17"/>
        <v>0</v>
      </c>
      <c r="AA50" s="192">
        <f t="shared" si="17"/>
        <v>0</v>
      </c>
      <c r="AB50" s="192">
        <f t="shared" si="17"/>
        <v>0</v>
      </c>
      <c r="AC50" s="192">
        <f t="shared" si="17"/>
        <v>17207931.966048539</v>
      </c>
      <c r="AD50" s="192">
        <f t="shared" si="17"/>
        <v>0</v>
      </c>
      <c r="AE50" s="192">
        <f t="shared" si="17"/>
        <v>0</v>
      </c>
      <c r="AF50" s="192">
        <f t="shared" si="17"/>
        <v>0</v>
      </c>
      <c r="AG50" s="192">
        <f t="shared" si="17"/>
        <v>0</v>
      </c>
      <c r="AH50" s="192">
        <f t="shared" si="17"/>
        <v>41033466.667679012</v>
      </c>
      <c r="AI50" s="192">
        <f t="shared" si="17"/>
        <v>0</v>
      </c>
      <c r="AJ50" s="192">
        <f t="shared" si="17"/>
        <v>0</v>
      </c>
      <c r="AK50" s="192">
        <f t="shared" si="17"/>
        <v>0</v>
      </c>
      <c r="AL50" s="192">
        <f t="shared" si="17"/>
        <v>0</v>
      </c>
      <c r="AM50" s="192">
        <f t="shared" si="17"/>
        <v>24461762.605895564</v>
      </c>
      <c r="AN50" s="192">
        <f t="shared" si="17"/>
        <v>0</v>
      </c>
      <c r="AO50" s="192">
        <f t="shared" si="17"/>
        <v>0</v>
      </c>
      <c r="AP50" s="192">
        <f t="shared" si="17"/>
        <v>0</v>
      </c>
      <c r="AQ50" s="192">
        <f t="shared" si="17"/>
        <v>28157323.720569681</v>
      </c>
    </row>
    <row r="51" spans="1:43" ht="15" customHeight="1" x14ac:dyDescent="0.3">
      <c r="A51" s="60"/>
      <c r="B51" s="196" t="s">
        <v>205</v>
      </c>
      <c r="C51" s="197"/>
      <c r="D51" s="197"/>
      <c r="E51" s="198">
        <f t="shared" ref="E51" si="18">IF(E61=0,0,IF(D72&gt;E50,E50,D72))</f>
        <v>0</v>
      </c>
      <c r="F51" s="198">
        <f t="shared" ref="F51" si="19">IF(F61=0,0,IF(E72&gt;F50,F50,E72))</f>
        <v>0</v>
      </c>
      <c r="G51" s="198">
        <f t="shared" ref="G51" si="20">IF(G61=0,0,IF(F72&gt;G50,G50,F72))</f>
        <v>0</v>
      </c>
      <c r="H51" s="198">
        <f t="shared" ref="H51" si="21">IF(H61=0,0,IF(G72&gt;H50,H50,G72))</f>
        <v>0</v>
      </c>
      <c r="I51" s="198">
        <f t="shared" ref="I51" si="22">IF(I61=0,0,IF(H72&gt;I50,I50,H72))</f>
        <v>0</v>
      </c>
      <c r="J51" s="198">
        <f t="shared" ref="J51" si="23">IF(J61=0,0,IF(I72&gt;J50,J50,I72))</f>
        <v>0</v>
      </c>
      <c r="K51" s="198">
        <f>IF(K61=0,0,IF(J72&gt;K50,K50,J72))</f>
        <v>0</v>
      </c>
      <c r="L51" s="198">
        <f t="shared" ref="L51" si="24">IF(L61=0,0,IF(K72&gt;L50,L50,K72))</f>
        <v>0</v>
      </c>
      <c r="M51" s="198">
        <f t="shared" ref="M51:O51" si="25">IF(M61=0,0,IF(L72&gt;M50,M50,L72))</f>
        <v>0</v>
      </c>
      <c r="N51" s="198">
        <f t="shared" si="25"/>
        <v>10152899.332491986</v>
      </c>
      <c r="O51" s="198">
        <f t="shared" si="25"/>
        <v>0</v>
      </c>
      <c r="P51" s="198">
        <f t="shared" ref="P51" si="26">IF(P61=0,0,IF(O72&gt;P50,P50,O72))</f>
        <v>0</v>
      </c>
      <c r="Q51" s="198">
        <f t="shared" ref="Q51:R51" si="27">IF(Q61=0,0,IF(P72&gt;Q50,Q50,P72))</f>
        <v>0</v>
      </c>
      <c r="R51" s="198">
        <f t="shared" si="27"/>
        <v>0</v>
      </c>
      <c r="S51" s="198">
        <f>IF(S61=0,0,IF(R72&gt;S50,S50,R72+S69))</f>
        <v>2794159.3977282327</v>
      </c>
      <c r="T51" s="198">
        <f t="shared" ref="T51:U51" si="28">IF(T61=0,0,IF(S72&gt;T50,T50,S72))</f>
        <v>0</v>
      </c>
      <c r="U51" s="198">
        <f t="shared" si="28"/>
        <v>0</v>
      </c>
      <c r="V51" s="198">
        <f t="shared" ref="V51" si="29">IF(V61=0,0,IF(U72&gt;V50,V50,U72))</f>
        <v>0</v>
      </c>
      <c r="W51" s="198">
        <f t="shared" ref="W51:X51" si="30">IF(W61=0,0,IF(V72&gt;W50,W50,V72))</f>
        <v>0</v>
      </c>
      <c r="X51" s="198">
        <f t="shared" si="30"/>
        <v>0</v>
      </c>
      <c r="Y51" s="198">
        <f t="shared" ref="Y51" si="31">IF(Y61=0,0,IF(X72&gt;Y50,Y50,X72))</f>
        <v>0</v>
      </c>
      <c r="Z51" s="198">
        <f t="shared" ref="Z51:AA51" si="32">IF(Z61=0,0,IF(Y72&gt;Z50,Z50,Y72))</f>
        <v>0</v>
      </c>
      <c r="AA51" s="198">
        <f t="shared" si="32"/>
        <v>0</v>
      </c>
      <c r="AB51" s="198">
        <f t="shared" ref="AB51" si="33">IF(AB61=0,0,IF(AA72&gt;AB50,AB50,AA72))</f>
        <v>0</v>
      </c>
      <c r="AC51" s="198">
        <f t="shared" ref="AC51:AD51" si="34">IF(AC61=0,0,IF(AB72&gt;AC50,AC50,AB72))</f>
        <v>0</v>
      </c>
      <c r="AD51" s="198">
        <f t="shared" si="34"/>
        <v>0</v>
      </c>
      <c r="AE51" s="198">
        <f t="shared" ref="AE51" si="35">IF(AE61=0,0,IF(AD72&gt;AE50,AE50,AD72))</f>
        <v>0</v>
      </c>
      <c r="AF51" s="198">
        <f t="shared" ref="AF51:AG51" si="36">IF(AF61=0,0,IF(AE72&gt;AF50,AF50,AE72))</f>
        <v>0</v>
      </c>
      <c r="AG51" s="198">
        <f t="shared" si="36"/>
        <v>0</v>
      </c>
      <c r="AH51" s="198">
        <f t="shared" ref="AH51" si="37">IF(AH61=0,0,IF(AG72&gt;AH50,AH50,AG72))</f>
        <v>0</v>
      </c>
      <c r="AI51" s="198">
        <f t="shared" ref="AI51:AJ51" si="38">IF(AI61=0,0,IF(AH72&gt;AI50,AI50,AH72))</f>
        <v>0</v>
      </c>
      <c r="AJ51" s="198">
        <f t="shared" si="38"/>
        <v>0</v>
      </c>
      <c r="AK51" s="198">
        <f t="shared" ref="AK51" si="39">IF(AK61=0,0,IF(AJ72&gt;AK50,AK50,AJ72))</f>
        <v>0</v>
      </c>
      <c r="AL51" s="198">
        <f t="shared" ref="AL51:AM51" si="40">IF(AL61=0,0,IF(AK72&gt;AL50,AL50,AK72))</f>
        <v>0</v>
      </c>
      <c r="AM51" s="198">
        <f t="shared" si="40"/>
        <v>0</v>
      </c>
      <c r="AN51" s="198">
        <f t="shared" ref="AN51" si="41">IF(AN61=0,0,IF(AM72&gt;AN50,AN50,AM72))</f>
        <v>0</v>
      </c>
      <c r="AO51" s="198">
        <f t="shared" ref="AO51:AP51" si="42">IF(AO61=0,0,IF(AN72&gt;AO50,AO50,AN72))</f>
        <v>0</v>
      </c>
      <c r="AP51" s="198">
        <f t="shared" si="42"/>
        <v>0</v>
      </c>
      <c r="AQ51" s="198">
        <f t="shared" ref="AQ51" si="43">IF(AQ61=0,0,IF(AP72&gt;AQ50,AQ50,AP72))</f>
        <v>0</v>
      </c>
    </row>
    <row r="52" spans="1:43" ht="15" customHeight="1" x14ac:dyDescent="0.3">
      <c r="A52" s="254"/>
      <c r="B52" s="96" t="s">
        <v>206</v>
      </c>
      <c r="C52" s="75"/>
      <c r="D52" s="75"/>
      <c r="E52" s="199">
        <f t="shared" ref="E52:M52" si="44">(E49+E50)-E49-E51</f>
        <v>0</v>
      </c>
      <c r="F52" s="199">
        <f t="shared" si="44"/>
        <v>0</v>
      </c>
      <c r="G52" s="199">
        <f t="shared" si="44"/>
        <v>0</v>
      </c>
      <c r="H52" s="199">
        <f t="shared" si="44"/>
        <v>0</v>
      </c>
      <c r="I52" s="199">
        <f t="shared" si="44"/>
        <v>0</v>
      </c>
      <c r="J52" s="199">
        <f t="shared" si="44"/>
        <v>0</v>
      </c>
      <c r="K52" s="199">
        <f t="shared" si="44"/>
        <v>0</v>
      </c>
      <c r="L52" s="199">
        <f t="shared" si="44"/>
        <v>0</v>
      </c>
      <c r="M52" s="199">
        <f t="shared" si="44"/>
        <v>0</v>
      </c>
      <c r="N52" s="199">
        <f t="shared" ref="N52:AQ52" si="45">(N49+N50)-N49-N51</f>
        <v>0</v>
      </c>
      <c r="O52" s="199">
        <f t="shared" si="45"/>
        <v>0</v>
      </c>
      <c r="P52" s="199">
        <f t="shared" si="45"/>
        <v>0</v>
      </c>
      <c r="Q52" s="199">
        <f t="shared" si="45"/>
        <v>0</v>
      </c>
      <c r="R52" s="199">
        <f>(R49+R50)-R49-R51</f>
        <v>0</v>
      </c>
      <c r="S52" s="199">
        <f t="shared" si="45"/>
        <v>9310974.9427051321</v>
      </c>
      <c r="T52" s="199">
        <f t="shared" si="45"/>
        <v>0</v>
      </c>
      <c r="U52" s="199">
        <f t="shared" si="45"/>
        <v>0</v>
      </c>
      <c r="V52" s="199">
        <f t="shared" si="45"/>
        <v>0</v>
      </c>
      <c r="W52" s="199">
        <f t="shared" si="45"/>
        <v>0</v>
      </c>
      <c r="X52" s="199">
        <f t="shared" si="45"/>
        <v>14432751.926436454</v>
      </c>
      <c r="Y52" s="199">
        <f t="shared" si="45"/>
        <v>0</v>
      </c>
      <c r="Z52" s="199">
        <f t="shared" si="45"/>
        <v>0</v>
      </c>
      <c r="AA52" s="199">
        <f t="shared" si="45"/>
        <v>0</v>
      </c>
      <c r="AB52" s="199">
        <f t="shared" si="45"/>
        <v>0</v>
      </c>
      <c r="AC52" s="199">
        <f t="shared" si="45"/>
        <v>17207931.966048539</v>
      </c>
      <c r="AD52" s="199">
        <f t="shared" si="45"/>
        <v>0</v>
      </c>
      <c r="AE52" s="199">
        <f t="shared" si="45"/>
        <v>0</v>
      </c>
      <c r="AF52" s="199">
        <f t="shared" si="45"/>
        <v>0</v>
      </c>
      <c r="AG52" s="199">
        <f t="shared" si="45"/>
        <v>0</v>
      </c>
      <c r="AH52" s="199">
        <f t="shared" si="45"/>
        <v>41033466.667679012</v>
      </c>
      <c r="AI52" s="199">
        <f t="shared" si="45"/>
        <v>0</v>
      </c>
      <c r="AJ52" s="199">
        <f t="shared" si="45"/>
        <v>0</v>
      </c>
      <c r="AK52" s="199">
        <f t="shared" si="45"/>
        <v>0</v>
      </c>
      <c r="AL52" s="199">
        <f t="shared" si="45"/>
        <v>0</v>
      </c>
      <c r="AM52" s="199">
        <f t="shared" si="45"/>
        <v>24461762.605895564</v>
      </c>
      <c r="AN52" s="199">
        <f t="shared" si="45"/>
        <v>0</v>
      </c>
      <c r="AO52" s="199">
        <f t="shared" si="45"/>
        <v>0</v>
      </c>
      <c r="AP52" s="199">
        <f t="shared" si="45"/>
        <v>0</v>
      </c>
      <c r="AQ52" s="199">
        <f t="shared" si="45"/>
        <v>28157323.720569681</v>
      </c>
    </row>
    <row r="53" spans="1:43" x14ac:dyDescent="0.3">
      <c r="A53" s="255"/>
      <c r="B53" s="3"/>
      <c r="C53" s="3"/>
      <c r="D53" s="3"/>
      <c r="E53" s="172"/>
      <c r="F53" s="142"/>
      <c r="G53" s="142"/>
      <c r="H53" s="142"/>
      <c r="I53" s="142"/>
      <c r="J53" s="142"/>
      <c r="K53" s="142"/>
      <c r="L53" s="142"/>
      <c r="M53" s="142"/>
      <c r="N53" s="142"/>
      <c r="O53" s="142"/>
      <c r="P53" s="142"/>
      <c r="Q53" s="142"/>
      <c r="R53" s="142"/>
      <c r="S53" s="142"/>
      <c r="T53" s="99"/>
      <c r="U53" s="99"/>
      <c r="V53" s="99"/>
      <c r="W53" s="99"/>
      <c r="X53" s="99"/>
      <c r="Y53" s="99"/>
      <c r="Z53" s="99"/>
      <c r="AA53" s="99"/>
      <c r="AB53" s="99"/>
      <c r="AC53" s="99"/>
      <c r="AD53" s="99"/>
      <c r="AE53" s="99"/>
      <c r="AF53" s="99"/>
      <c r="AG53" s="99"/>
      <c r="AH53" s="99"/>
      <c r="AI53" s="99"/>
      <c r="AJ53" s="99"/>
      <c r="AK53" s="99"/>
      <c r="AL53" s="99"/>
      <c r="AM53" s="99"/>
      <c r="AN53" s="99"/>
      <c r="AO53" s="99"/>
      <c r="AP53" s="99"/>
      <c r="AQ53" s="99"/>
    </row>
    <row r="54" spans="1:43" x14ac:dyDescent="0.3">
      <c r="A54" s="256" t="s">
        <v>207</v>
      </c>
      <c r="B54" s="173"/>
      <c r="C54" s="173"/>
      <c r="D54" s="173"/>
      <c r="E54" s="174"/>
      <c r="F54" s="200"/>
      <c r="G54" s="200"/>
      <c r="H54" s="200"/>
      <c r="I54" s="200"/>
      <c r="J54" s="200"/>
      <c r="K54" s="200"/>
      <c r="L54" s="200"/>
      <c r="M54" s="200"/>
      <c r="N54" s="200"/>
      <c r="O54" s="200"/>
      <c r="P54" s="200"/>
      <c r="Q54" s="200"/>
      <c r="R54" s="200"/>
      <c r="S54" s="200"/>
      <c r="T54" s="200"/>
      <c r="U54" s="200"/>
      <c r="V54" s="200"/>
      <c r="W54" s="200"/>
      <c r="X54" s="200"/>
      <c r="Y54" s="200"/>
      <c r="Z54" s="200"/>
      <c r="AA54" s="200"/>
      <c r="AB54" s="200"/>
      <c r="AC54" s="200"/>
      <c r="AD54" s="200"/>
      <c r="AE54" s="200"/>
      <c r="AF54" s="200"/>
      <c r="AG54" s="200"/>
      <c r="AH54" s="200"/>
      <c r="AI54" s="200"/>
      <c r="AJ54" s="200"/>
      <c r="AK54" s="200"/>
      <c r="AL54" s="200"/>
      <c r="AM54" s="200"/>
      <c r="AN54" s="200"/>
      <c r="AO54" s="200"/>
      <c r="AP54" s="200"/>
      <c r="AQ54" s="200"/>
    </row>
    <row r="55" spans="1:43" x14ac:dyDescent="0.3">
      <c r="A55" s="410" t="s">
        <v>208</v>
      </c>
      <c r="B55" s="76"/>
      <c r="C55" s="76"/>
      <c r="D55" s="91" t="s">
        <v>209</v>
      </c>
      <c r="E55" s="201">
        <v>262</v>
      </c>
      <c r="F55" s="202">
        <v>367</v>
      </c>
      <c r="G55" s="202">
        <v>506</v>
      </c>
      <c r="H55" s="203">
        <f>'Tab 6 - Financial Model'!L30</f>
        <v>290</v>
      </c>
      <c r="I55" s="203">
        <f>'Tab 6 - Financial Model'!M30</f>
        <v>309</v>
      </c>
      <c r="J55" s="203">
        <f>'Tab 6 - Financial Model'!N30</f>
        <v>327</v>
      </c>
      <c r="K55" s="203">
        <f>'Tab 6 - Financial Model'!O30</f>
        <v>321</v>
      </c>
      <c r="L55" s="203">
        <f>'Tab 6 - Financial Model'!P30</f>
        <v>321</v>
      </c>
      <c r="M55" s="203">
        <f>'Tab 6 - Financial Model'!Q30</f>
        <v>318.48089795918366</v>
      </c>
      <c r="N55" s="203">
        <f>'Tab 6 - Financial Model'!R30</f>
        <v>315.96179591836733</v>
      </c>
      <c r="O55" s="203">
        <f>'Tab 6 - Financial Model'!S30</f>
        <v>313.44269387755099</v>
      </c>
      <c r="P55" s="203">
        <f>'Tab 6 - Financial Model'!T30</f>
        <v>310.92359183673466</v>
      </c>
      <c r="Q55" s="203">
        <f>'Tab 6 - Financial Model'!U30</f>
        <v>308.40448979591832</v>
      </c>
      <c r="R55" s="203">
        <f>'Tab 6 - Financial Model'!V30</f>
        <v>305.88538775510199</v>
      </c>
      <c r="S55" s="203">
        <f>'Tab 6 - Financial Model'!W30</f>
        <v>303.36628571428565</v>
      </c>
      <c r="T55" s="203">
        <f>'Tab 6 - Financial Model'!X30</f>
        <v>300.84718367346932</v>
      </c>
      <c r="U55" s="203">
        <f>'Tab 6 - Financial Model'!Y30</f>
        <v>298.32808163265298</v>
      </c>
      <c r="V55" s="203">
        <f>'Tab 6 - Financial Model'!Z30</f>
        <v>295.80897959183665</v>
      </c>
      <c r="W55" s="203">
        <f>'Tab 6 - Financial Model'!AA30</f>
        <v>293.28987755102031</v>
      </c>
      <c r="X55" s="203">
        <f>'Tab 6 - Financial Model'!AB30</f>
        <v>290.77077551020398</v>
      </c>
      <c r="Y55" s="203">
        <f>'Tab 6 - Financial Model'!AC30</f>
        <v>288.25167346938764</v>
      </c>
      <c r="Z55" s="203">
        <f>'Tab 6 - Financial Model'!AD30</f>
        <v>285.7325714285713</v>
      </c>
      <c r="AA55" s="203">
        <f>'Tab 6 - Financial Model'!AE30</f>
        <v>283.21346938775497</v>
      </c>
      <c r="AB55" s="203">
        <f>'Tab 6 - Financial Model'!AF30</f>
        <v>280.69436734693863</v>
      </c>
      <c r="AC55" s="203">
        <f>'Tab 6 - Financial Model'!AG30</f>
        <v>278.1752653061223</v>
      </c>
      <c r="AD55" s="203">
        <f>'Tab 6 - Financial Model'!AH30</f>
        <v>275.65616326530596</v>
      </c>
      <c r="AE55" s="203">
        <f>'Tab 6 - Financial Model'!AI30</f>
        <v>273.13706122448963</v>
      </c>
      <c r="AF55" s="203">
        <f>'Tab 6 - Financial Model'!AJ30</f>
        <v>270.61795918367329</v>
      </c>
      <c r="AG55" s="203">
        <f>'Tab 6 - Financial Model'!AK30</f>
        <v>268.09885714285696</v>
      </c>
      <c r="AH55" s="203">
        <f>'Tab 6 - Financial Model'!AL30</f>
        <v>265.57975510204062</v>
      </c>
      <c r="AI55" s="203">
        <f>'Tab 6 - Financial Model'!AM30</f>
        <v>263.06065306122429</v>
      </c>
      <c r="AJ55" s="203">
        <f>'Tab 6 - Financial Model'!AN30</f>
        <v>225.741551020408</v>
      </c>
      <c r="AK55" s="203">
        <f>'Tab 6 - Financial Model'!AO30</f>
        <v>223.222448979592</v>
      </c>
      <c r="AL55" s="203">
        <f>'Tab 6 - Financial Model'!AP30</f>
        <v>220.70334693877498</v>
      </c>
      <c r="AM55" s="203">
        <f>'Tab 6 - Financial Model'!AQ30</f>
        <v>218.18424489795899</v>
      </c>
      <c r="AN55" s="203">
        <f>'Tab 6 - Financial Model'!AR30</f>
        <v>215.665142857143</v>
      </c>
      <c r="AO55" s="203">
        <f>'Tab 6 - Financial Model'!AS30</f>
        <v>0</v>
      </c>
      <c r="AP55" s="203">
        <f>'Tab 6 - Financial Model'!AT30</f>
        <v>0</v>
      </c>
      <c r="AQ55" s="203">
        <f>'Tab 6 - Financial Model'!AU30</f>
        <v>0</v>
      </c>
    </row>
    <row r="56" spans="1:43" x14ac:dyDescent="0.3">
      <c r="A56" s="411"/>
      <c r="B56" s="197"/>
      <c r="C56" s="197"/>
      <c r="D56" s="196" t="s">
        <v>210</v>
      </c>
      <c r="E56" s="204">
        <v>6092</v>
      </c>
      <c r="F56" s="205">
        <v>6129</v>
      </c>
      <c r="G56" s="205">
        <v>6766.4160000000002</v>
      </c>
      <c r="H56" s="205">
        <v>6831</v>
      </c>
      <c r="I56" s="206"/>
      <c r="J56" s="206"/>
      <c r="K56" s="206"/>
      <c r="L56" s="206"/>
      <c r="M56" s="206"/>
      <c r="N56" s="206"/>
      <c r="O56" s="206"/>
      <c r="P56" s="206"/>
      <c r="Q56" s="206"/>
      <c r="R56" s="206"/>
      <c r="S56" s="206"/>
      <c r="T56" s="206"/>
      <c r="U56" s="206"/>
      <c r="V56" s="206"/>
      <c r="W56" s="206"/>
      <c r="X56" s="206"/>
      <c r="Y56" s="206"/>
      <c r="Z56" s="206"/>
      <c r="AA56" s="206"/>
      <c r="AB56" s="206"/>
      <c r="AC56" s="206"/>
      <c r="AD56" s="206"/>
      <c r="AE56" s="206"/>
      <c r="AF56" s="206"/>
      <c r="AG56" s="206"/>
      <c r="AH56" s="206"/>
      <c r="AI56" s="206"/>
      <c r="AJ56" s="206"/>
      <c r="AK56" s="206"/>
      <c r="AL56" s="206"/>
      <c r="AM56" s="206"/>
      <c r="AN56" s="206"/>
      <c r="AO56" s="206"/>
      <c r="AP56" s="206"/>
      <c r="AQ56" s="206"/>
    </row>
    <row r="57" spans="1:43" x14ac:dyDescent="0.3">
      <c r="A57" s="411"/>
      <c r="B57" s="197"/>
      <c r="C57" s="197"/>
      <c r="D57" s="196" t="s">
        <v>211</v>
      </c>
      <c r="E57" s="204">
        <f>E55*E56</f>
        <v>1596104</v>
      </c>
      <c r="F57" s="205">
        <f t="shared" ref="F57:H57" si="46">F55*F56</f>
        <v>2249343</v>
      </c>
      <c r="G57" s="205">
        <f t="shared" si="46"/>
        <v>3423806.4960000003</v>
      </c>
      <c r="H57" s="205">
        <f t="shared" si="46"/>
        <v>1980990</v>
      </c>
      <c r="I57" s="206"/>
      <c r="J57" s="206"/>
      <c r="K57" s="206"/>
      <c r="L57" s="206"/>
      <c r="M57" s="206"/>
      <c r="N57" s="206"/>
      <c r="O57" s="206"/>
      <c r="P57" s="206"/>
      <c r="Q57" s="206"/>
      <c r="R57" s="206"/>
      <c r="S57" s="206"/>
      <c r="T57" s="206"/>
      <c r="U57" s="206"/>
      <c r="V57" s="206"/>
      <c r="W57" s="206"/>
      <c r="X57" s="206"/>
      <c r="Y57" s="206"/>
      <c r="Z57" s="206"/>
      <c r="AA57" s="206"/>
      <c r="AB57" s="206"/>
      <c r="AC57" s="206"/>
      <c r="AD57" s="206"/>
      <c r="AE57" s="206"/>
      <c r="AF57" s="206"/>
      <c r="AG57" s="206"/>
      <c r="AH57" s="206"/>
      <c r="AI57" s="206"/>
      <c r="AJ57" s="206"/>
      <c r="AK57" s="206"/>
      <c r="AL57" s="206"/>
      <c r="AM57" s="206"/>
      <c r="AN57" s="206"/>
      <c r="AO57" s="206"/>
      <c r="AP57" s="206"/>
      <c r="AQ57" s="206"/>
    </row>
    <row r="58" spans="1:43" x14ac:dyDescent="0.3">
      <c r="A58" s="412"/>
      <c r="B58" s="207"/>
      <c r="C58" s="207"/>
      <c r="D58" s="208" t="s">
        <v>212</v>
      </c>
      <c r="E58" s="209">
        <v>0</v>
      </c>
      <c r="F58" s="210">
        <v>0</v>
      </c>
      <c r="G58" s="210">
        <v>0</v>
      </c>
      <c r="H58" s="210">
        <v>0</v>
      </c>
      <c r="I58" s="211">
        <f>'Tab 6 - Financial Model'!M35</f>
        <v>1801960.8413386485</v>
      </c>
      <c r="J58" s="211">
        <f>'Tab 6 - Financial Model'!N35</f>
        <v>1988736.7067582167</v>
      </c>
      <c r="K58" s="211">
        <f>'Tab 6 - Financial Model'!O35</f>
        <v>2035997.4837446001</v>
      </c>
      <c r="L58" s="211">
        <f>'Tab 6 - Financial Model'!P35</f>
        <v>2123341.7757972432</v>
      </c>
      <c r="M58" s="211">
        <f>'Tab 6 - Financial Model'!Q35</f>
        <v>2197054.9976763465</v>
      </c>
      <c r="N58" s="211">
        <f>'Tab 6 - Financial Model'!R35</f>
        <v>2273184.9945550822</v>
      </c>
      <c r="O58" s="211">
        <f>'Tab 6 - Financial Model'!S35</f>
        <v>2351803.4631777392</v>
      </c>
      <c r="P58" s="211">
        <f>'Tab 6 - Financial Model'!T35</f>
        <v>2432983.8040123917</v>
      </c>
      <c r="Q58" s="211">
        <f>'Tab 6 - Financial Model'!U35</f>
        <v>2516801.1354789897</v>
      </c>
      <c r="R58" s="211">
        <f>'Tab 6 - Financial Model'!V35</f>
        <v>2603332.3062626794</v>
      </c>
      <c r="S58" s="211">
        <f>'Tab 6 - Financial Model'!W35</f>
        <v>2692655.9055218636</v>
      </c>
      <c r="T58" s="211">
        <f>'Tab 6 - Financial Model'!X35</f>
        <v>2784852.2707877164</v>
      </c>
      <c r="U58" s="211">
        <f>'Tab 6 - Financial Model'!Y35</f>
        <v>2880003.4933382976</v>
      </c>
      <c r="V58" s="211">
        <f>'Tab 6 - Financial Model'!Z35</f>
        <v>2978193.4208160387</v>
      </c>
      <c r="W58" s="211">
        <f>'Tab 6 - Financial Model'!AA35</f>
        <v>3079507.6568421954</v>
      </c>
      <c r="X58" s="211">
        <f>'Tab 6 - Financial Model'!AB35</f>
        <v>3184033.5573657923</v>
      </c>
      <c r="Y58" s="211">
        <f>'Tab 6 - Financial Model'!AC35</f>
        <v>3291860.2234675838</v>
      </c>
      <c r="Z58" s="211">
        <f>'Tab 6 - Financial Model'!AD35</f>
        <v>3403078.4903215985</v>
      </c>
      <c r="AA58" s="211">
        <f>'Tab 6 - Financial Model'!AE35</f>
        <v>3517780.9119978156</v>
      </c>
      <c r="AB58" s="211">
        <f>'Tab 6 - Financial Model'!AF35</f>
        <v>3636061.7417694791</v>
      </c>
      <c r="AC58" s="211">
        <f>'Tab 6 - Financial Model'!AG35</f>
        <v>3758016.9075673018</v>
      </c>
      <c r="AD58" s="211">
        <f>'Tab 6 - Financial Model'!AH35</f>
        <v>3883743.9822004074</v>
      </c>
      <c r="AE58" s="211">
        <f>'Tab 6 - Financial Model'!AI35</f>
        <v>4013342.1479401775</v>
      </c>
      <c r="AF58" s="211">
        <f>'Tab 6 - Financial Model'!AJ35</f>
        <v>4146912.1550381389</v>
      </c>
      <c r="AG58" s="211">
        <f>'Tab 6 - Financial Model'!AK35</f>
        <v>4284556.2737226132</v>
      </c>
      <c r="AH58" s="211">
        <f>'Tab 6 - Financial Model'!AL35</f>
        <v>4426378.2391909631</v>
      </c>
      <c r="AI58" s="211">
        <f>'Tab 6 - Financial Model'!AM35</f>
        <v>4572483.1890847757</v>
      </c>
      <c r="AJ58" s="211">
        <f>'Tab 6 - Financial Model'!AN35</f>
        <v>4092139.1735068583</v>
      </c>
      <c r="AK58" s="211">
        <f>'Tab 6 - Financial Model'!AO35</f>
        <v>4220067.7851959169</v>
      </c>
      <c r="AL58" s="211">
        <f>'Tab 6 - Financial Model'!AP35</f>
        <v>4351441.4579115631</v>
      </c>
      <c r="AM58" s="211">
        <f>'Tab 6 - Financial Model'!AQ35</f>
        <v>4486320.3367936816</v>
      </c>
      <c r="AN58" s="211">
        <f>'Tab 6 - Financial Model'!AR35</f>
        <v>4624763.3871103302</v>
      </c>
      <c r="AO58" s="211">
        <f>'Tab 6 - Financial Model'!AS35</f>
        <v>0</v>
      </c>
      <c r="AP58" s="211">
        <f>'Tab 6 - Financial Model'!AT35</f>
        <v>0</v>
      </c>
      <c r="AQ58" s="211">
        <f>'Tab 6 - Financial Model'!AU35</f>
        <v>0</v>
      </c>
    </row>
    <row r="59" spans="1:43" x14ac:dyDescent="0.3">
      <c r="A59" s="257"/>
      <c r="B59" s="3"/>
      <c r="C59" s="3"/>
      <c r="D59" s="3"/>
      <c r="E59" s="172"/>
      <c r="F59" s="142"/>
      <c r="G59" s="142"/>
      <c r="H59" s="142"/>
      <c r="I59" s="142"/>
      <c r="J59" s="142"/>
      <c r="K59" s="142"/>
      <c r="L59" s="142"/>
      <c r="M59" s="142"/>
      <c r="N59" s="142"/>
      <c r="O59" s="142"/>
      <c r="P59" s="142"/>
      <c r="Q59" s="142"/>
      <c r="R59" s="142"/>
      <c r="S59" s="142"/>
      <c r="T59" s="142"/>
      <c r="U59" s="142"/>
      <c r="V59" s="142"/>
      <c r="W59" s="142"/>
      <c r="X59" s="142"/>
      <c r="Y59" s="142"/>
      <c r="Z59" s="142"/>
      <c r="AA59" s="142"/>
      <c r="AB59" s="142"/>
      <c r="AC59" s="142"/>
      <c r="AD59" s="142"/>
      <c r="AE59" s="142"/>
      <c r="AF59" s="142"/>
      <c r="AG59" s="142"/>
      <c r="AH59" s="142"/>
      <c r="AI59" s="142"/>
      <c r="AJ59" s="142"/>
      <c r="AK59" s="142"/>
      <c r="AL59" s="142"/>
      <c r="AM59" s="142"/>
      <c r="AN59" s="142"/>
      <c r="AO59" s="142"/>
      <c r="AP59" s="142"/>
      <c r="AQ59" s="142"/>
    </row>
    <row r="60" spans="1:43" x14ac:dyDescent="0.3">
      <c r="A60" s="256" t="s">
        <v>213</v>
      </c>
      <c r="B60" s="173"/>
      <c r="C60" s="173"/>
      <c r="D60" s="173"/>
      <c r="E60" s="174"/>
      <c r="F60" s="200"/>
      <c r="G60" s="200"/>
      <c r="H60" s="200"/>
      <c r="I60" s="200"/>
      <c r="J60" s="200"/>
      <c r="K60" s="200"/>
      <c r="L60" s="200"/>
      <c r="M60" s="200"/>
      <c r="N60" s="200"/>
      <c r="O60" s="200"/>
      <c r="P60" s="200"/>
      <c r="Q60" s="200"/>
      <c r="R60" s="200"/>
      <c r="S60" s="200"/>
      <c r="T60" s="200"/>
      <c r="U60" s="200"/>
      <c r="V60" s="200"/>
      <c r="W60" s="200"/>
      <c r="X60" s="200"/>
      <c r="Y60" s="200"/>
      <c r="Z60" s="200"/>
      <c r="AA60" s="200"/>
      <c r="AB60" s="200"/>
      <c r="AC60" s="200"/>
      <c r="AD60" s="200"/>
      <c r="AE60" s="200"/>
      <c r="AF60" s="200"/>
      <c r="AG60" s="200"/>
      <c r="AH60" s="200"/>
      <c r="AI60" s="200"/>
      <c r="AJ60" s="200"/>
      <c r="AK60" s="200"/>
      <c r="AL60" s="200"/>
      <c r="AM60" s="200"/>
      <c r="AN60" s="200"/>
      <c r="AO60" s="200"/>
      <c r="AP60" s="200"/>
      <c r="AQ60" s="200"/>
    </row>
    <row r="61" spans="1:43" x14ac:dyDescent="0.3">
      <c r="A61" s="410" t="s">
        <v>214</v>
      </c>
      <c r="B61" s="212"/>
      <c r="C61" s="212"/>
      <c r="D61" s="213" t="s">
        <v>215</v>
      </c>
      <c r="E61" s="214"/>
      <c r="F61" s="215"/>
      <c r="G61" s="215"/>
      <c r="H61" s="215">
        <f>G72</f>
        <v>31041220</v>
      </c>
      <c r="I61" s="215">
        <f>H72</f>
        <v>27517021.268799998</v>
      </c>
      <c r="J61" s="215">
        <f t="shared" ref="J61:Y62" si="47">I72</f>
        <v>22745092.888581518</v>
      </c>
      <c r="K61" s="215">
        <f t="shared" si="47"/>
        <v>22218104.518840864</v>
      </c>
      <c r="L61" s="215">
        <f t="shared" si="47"/>
        <v>20194743.438199136</v>
      </c>
      <c r="M61" s="215">
        <f>L72</f>
        <v>11661097.931697879</v>
      </c>
      <c r="N61" s="215">
        <f t="shared" si="47"/>
        <v>12161359.032967718</v>
      </c>
      <c r="O61" s="215">
        <f t="shared" si="47"/>
        <v>2312402.3123080935</v>
      </c>
      <c r="P61" s="215">
        <f t="shared" si="47"/>
        <v>2411604.3715061108</v>
      </c>
      <c r="Q61" s="215">
        <f t="shared" si="47"/>
        <v>2515062.1990437228</v>
      </c>
      <c r="R61" s="215">
        <f t="shared" si="47"/>
        <v>2622958.3673826987</v>
      </c>
      <c r="S61" s="215">
        <f t="shared" si="47"/>
        <v>2735483.2813434163</v>
      </c>
      <c r="T61" s="215">
        <f t="shared" si="47"/>
        <v>0</v>
      </c>
      <c r="U61" s="215">
        <f t="shared" si="47"/>
        <v>0</v>
      </c>
      <c r="V61" s="215">
        <f t="shared" si="47"/>
        <v>0</v>
      </c>
      <c r="W61" s="215">
        <f t="shared" si="47"/>
        <v>0</v>
      </c>
      <c r="X61" s="215">
        <f t="shared" si="47"/>
        <v>0</v>
      </c>
      <c r="Y61" s="215">
        <f t="shared" si="47"/>
        <v>0</v>
      </c>
      <c r="Z61" s="215">
        <f t="shared" ref="Z61:AO62" si="48">Y72</f>
        <v>0</v>
      </c>
      <c r="AA61" s="215">
        <f t="shared" si="48"/>
        <v>0</v>
      </c>
      <c r="AB61" s="215">
        <f t="shared" si="48"/>
        <v>0</v>
      </c>
      <c r="AC61" s="215">
        <f t="shared" si="48"/>
        <v>0</v>
      </c>
      <c r="AD61" s="215">
        <f t="shared" si="48"/>
        <v>0</v>
      </c>
      <c r="AE61" s="215">
        <f t="shared" si="48"/>
        <v>0</v>
      </c>
      <c r="AF61" s="215">
        <f t="shared" si="48"/>
        <v>0</v>
      </c>
      <c r="AG61" s="215">
        <f t="shared" si="48"/>
        <v>0</v>
      </c>
      <c r="AH61" s="215">
        <f t="shared" si="48"/>
        <v>0</v>
      </c>
      <c r="AI61" s="215">
        <f t="shared" si="48"/>
        <v>0</v>
      </c>
      <c r="AJ61" s="215">
        <f t="shared" si="48"/>
        <v>0</v>
      </c>
      <c r="AK61" s="215">
        <f t="shared" si="48"/>
        <v>0</v>
      </c>
      <c r="AL61" s="215">
        <f t="shared" si="48"/>
        <v>0</v>
      </c>
      <c r="AM61" s="215">
        <f t="shared" si="48"/>
        <v>0</v>
      </c>
      <c r="AN61" s="215">
        <f t="shared" si="48"/>
        <v>0</v>
      </c>
      <c r="AO61" s="215">
        <f t="shared" si="48"/>
        <v>0</v>
      </c>
      <c r="AP61" s="215">
        <f t="shared" ref="AP61:AQ62" si="49">AO72</f>
        <v>0</v>
      </c>
      <c r="AQ61" s="215">
        <f t="shared" si="49"/>
        <v>0</v>
      </c>
    </row>
    <row r="62" spans="1:43" x14ac:dyDescent="0.3">
      <c r="A62" s="412"/>
      <c r="B62" s="216"/>
      <c r="C62" s="216"/>
      <c r="D62" s="217" t="s">
        <v>216</v>
      </c>
      <c r="E62" s="218"/>
      <c r="F62" s="219"/>
      <c r="G62" s="219"/>
      <c r="H62" s="219">
        <v>0</v>
      </c>
      <c r="I62" s="219">
        <f>H73</f>
        <v>0</v>
      </c>
      <c r="J62" s="219">
        <f t="shared" si="47"/>
        <v>0</v>
      </c>
      <c r="K62" s="219">
        <f t="shared" si="47"/>
        <v>0</v>
      </c>
      <c r="L62" s="219">
        <f>K73</f>
        <v>0</v>
      </c>
      <c r="M62" s="219">
        <f t="shared" si="47"/>
        <v>1840612.9013853625</v>
      </c>
      <c r="N62" s="219">
        <f t="shared" si="47"/>
        <v>3950970.3039729749</v>
      </c>
      <c r="O62" s="219">
        <f t="shared" si="47"/>
        <v>-1948254.1012809006</v>
      </c>
      <c r="P62" s="219">
        <f t="shared" si="47"/>
        <v>137053.25466224281</v>
      </c>
      <c r="Q62" s="219">
        <f t="shared" si="47"/>
        <v>2387114.6666637571</v>
      </c>
      <c r="R62" s="219">
        <f t="shared" si="47"/>
        <v>4811466.6985519202</v>
      </c>
      <c r="S62" s="219">
        <f t="shared" si="47"/>
        <v>7420128.2673827</v>
      </c>
      <c r="T62" s="219">
        <f t="shared" si="47"/>
        <v>508431.34863385744</v>
      </c>
      <c r="U62" s="219">
        <f t="shared" si="47"/>
        <v>3101029.5733252638</v>
      </c>
      <c r="V62" s="219">
        <f t="shared" si="47"/>
        <v>5893237.526252931</v>
      </c>
      <c r="W62" s="219">
        <f t="shared" si="47"/>
        <v>8896470.7908244897</v>
      </c>
      <c r="X62" s="219">
        <f t="shared" si="47"/>
        <v>12122716.739746973</v>
      </c>
      <c r="Y62" s="219">
        <f t="shared" si="47"/>
        <v>4001298.0698779728</v>
      </c>
      <c r="Z62" s="219">
        <f t="shared" si="48"/>
        <v>7215029.4267682806</v>
      </c>
      <c r="AA62" s="219">
        <f t="shared" si="48"/>
        <v>10670117.285258099</v>
      </c>
      <c r="AB62" s="219">
        <f t="shared" si="48"/>
        <v>14380196.39396696</v>
      </c>
      <c r="AC62" s="219">
        <f t="shared" si="48"/>
        <v>18359577.444529105</v>
      </c>
      <c r="AD62" s="219">
        <f t="shared" si="48"/>
        <v>8812744.756986754</v>
      </c>
      <c r="AE62" s="219">
        <f t="shared" si="48"/>
        <v>12784048.819621654</v>
      </c>
      <c r="AF62" s="219">
        <f t="shared" si="48"/>
        <v>17046539.780113857</v>
      </c>
      <c r="AG62" s="219">
        <f t="shared" si="48"/>
        <v>21616462.706915364</v>
      </c>
      <c r="AH62" s="219">
        <f t="shared" si="48"/>
        <v>26510859.247660637</v>
      </c>
      <c r="AI62" s="219">
        <f t="shared" si="48"/>
        <v>-1184537.9682232253</v>
      </c>
      <c r="AJ62" s="219">
        <f t="shared" si="48"/>
        <v>3000508.7737037051</v>
      </c>
      <c r="AK62" s="219">
        <f t="shared" si="48"/>
        <v>7505690.6058895579</v>
      </c>
      <c r="AL62" s="219">
        <f t="shared" si="48"/>
        <v>12349008.785303829</v>
      </c>
      <c r="AM62" s="219">
        <f t="shared" si="48"/>
        <v>17549344.215684008</v>
      </c>
      <c r="AN62" s="219">
        <f t="shared" si="48"/>
        <v>2849902.2447645552</v>
      </c>
      <c r="AO62" s="219">
        <f t="shared" si="48"/>
        <v>7282751.2902533244</v>
      </c>
      <c r="AP62" s="219">
        <f t="shared" si="49"/>
        <v>12039961.197788959</v>
      </c>
      <c r="AQ62" s="219">
        <f t="shared" si="49"/>
        <v>17139027.441192012</v>
      </c>
    </row>
    <row r="63" spans="1:43" x14ac:dyDescent="0.3">
      <c r="A63" s="255"/>
      <c r="B63" s="220"/>
      <c r="C63" s="3"/>
      <c r="D63" s="56"/>
      <c r="E63" s="221"/>
      <c r="F63" s="222"/>
      <c r="G63" s="222"/>
      <c r="H63" s="222"/>
      <c r="I63" s="222"/>
      <c r="J63" s="222"/>
      <c r="K63" s="222"/>
      <c r="L63" s="222"/>
      <c r="M63" s="222"/>
      <c r="N63" s="222"/>
      <c r="O63" s="222"/>
      <c r="P63" s="222"/>
      <c r="Q63" s="222"/>
      <c r="R63" s="222"/>
      <c r="S63" s="222"/>
      <c r="T63" s="222"/>
      <c r="U63" s="222"/>
      <c r="V63" s="222"/>
      <c r="W63" s="222"/>
      <c r="X63" s="222"/>
      <c r="Y63" s="222"/>
      <c r="Z63" s="222"/>
      <c r="AA63" s="222"/>
      <c r="AB63" s="222"/>
      <c r="AC63" s="222"/>
      <c r="AD63" s="222"/>
      <c r="AE63" s="222"/>
      <c r="AF63" s="222"/>
      <c r="AG63" s="222"/>
      <c r="AH63" s="222"/>
      <c r="AI63" s="222"/>
      <c r="AJ63" s="222"/>
      <c r="AK63" s="222"/>
      <c r="AL63" s="222"/>
      <c r="AM63" s="222"/>
      <c r="AN63" s="222"/>
      <c r="AO63" s="222"/>
      <c r="AP63" s="222"/>
      <c r="AQ63" s="222"/>
    </row>
    <row r="64" spans="1:43" ht="15" customHeight="1" x14ac:dyDescent="0.3">
      <c r="A64" s="406" t="s">
        <v>217</v>
      </c>
      <c r="B64" s="91" t="s">
        <v>179</v>
      </c>
      <c r="D64" s="223">
        <v>0</v>
      </c>
      <c r="E64" s="224"/>
      <c r="F64" s="225"/>
      <c r="G64" s="225"/>
      <c r="H64" s="226">
        <f>$D64*H56*H55</f>
        <v>0</v>
      </c>
      <c r="I64" s="227">
        <f>$D64*A10*I55</f>
        <v>0</v>
      </c>
      <c r="J64" s="227">
        <f>$D64*J58*J55</f>
        <v>0</v>
      </c>
      <c r="K64" s="227">
        <f t="shared" ref="K64:AQ64" si="50">$D64*K56*K55</f>
        <v>0</v>
      </c>
      <c r="L64" s="227">
        <f t="shared" si="50"/>
        <v>0</v>
      </c>
      <c r="M64" s="227">
        <f t="shared" si="50"/>
        <v>0</v>
      </c>
      <c r="N64" s="227">
        <f t="shared" si="50"/>
        <v>0</v>
      </c>
      <c r="O64" s="227">
        <f t="shared" si="50"/>
        <v>0</v>
      </c>
      <c r="P64" s="227">
        <f t="shared" si="50"/>
        <v>0</v>
      </c>
      <c r="Q64" s="227">
        <f t="shared" si="50"/>
        <v>0</v>
      </c>
      <c r="R64" s="227">
        <f t="shared" si="50"/>
        <v>0</v>
      </c>
      <c r="S64" s="227">
        <f t="shared" si="50"/>
        <v>0</v>
      </c>
      <c r="T64" s="227">
        <f t="shared" si="50"/>
        <v>0</v>
      </c>
      <c r="U64" s="227">
        <f t="shared" si="50"/>
        <v>0</v>
      </c>
      <c r="V64" s="227">
        <f t="shared" si="50"/>
        <v>0</v>
      </c>
      <c r="W64" s="227">
        <f t="shared" si="50"/>
        <v>0</v>
      </c>
      <c r="X64" s="227">
        <f t="shared" si="50"/>
        <v>0</v>
      </c>
      <c r="Y64" s="227">
        <f t="shared" si="50"/>
        <v>0</v>
      </c>
      <c r="Z64" s="227">
        <f t="shared" si="50"/>
        <v>0</v>
      </c>
      <c r="AA64" s="227">
        <f t="shared" si="50"/>
        <v>0</v>
      </c>
      <c r="AB64" s="227">
        <f t="shared" si="50"/>
        <v>0</v>
      </c>
      <c r="AC64" s="227">
        <f t="shared" si="50"/>
        <v>0</v>
      </c>
      <c r="AD64" s="227">
        <f t="shared" si="50"/>
        <v>0</v>
      </c>
      <c r="AE64" s="227">
        <f t="shared" si="50"/>
        <v>0</v>
      </c>
      <c r="AF64" s="227">
        <f t="shared" si="50"/>
        <v>0</v>
      </c>
      <c r="AG64" s="227">
        <f t="shared" si="50"/>
        <v>0</v>
      </c>
      <c r="AH64" s="227">
        <f t="shared" si="50"/>
        <v>0</v>
      </c>
      <c r="AI64" s="227">
        <f t="shared" si="50"/>
        <v>0</v>
      </c>
      <c r="AJ64" s="227">
        <f t="shared" si="50"/>
        <v>0</v>
      </c>
      <c r="AK64" s="227">
        <f t="shared" si="50"/>
        <v>0</v>
      </c>
      <c r="AL64" s="227">
        <f t="shared" si="50"/>
        <v>0</v>
      </c>
      <c r="AM64" s="227">
        <f t="shared" si="50"/>
        <v>0</v>
      </c>
      <c r="AN64" s="227">
        <f t="shared" si="50"/>
        <v>0</v>
      </c>
      <c r="AO64" s="227">
        <f t="shared" si="50"/>
        <v>0</v>
      </c>
      <c r="AP64" s="227">
        <f t="shared" si="50"/>
        <v>0</v>
      </c>
      <c r="AQ64" s="227">
        <f t="shared" si="50"/>
        <v>0</v>
      </c>
    </row>
    <row r="65" spans="1:43" ht="15" customHeight="1" x14ac:dyDescent="0.3">
      <c r="A65" s="413"/>
      <c r="B65" s="99" t="s">
        <v>180</v>
      </c>
      <c r="D65" s="30">
        <v>0</v>
      </c>
      <c r="E65" s="228"/>
      <c r="F65" s="183"/>
      <c r="G65" s="183"/>
      <c r="H65" s="229">
        <f>$D65*G56*G55</f>
        <v>0</v>
      </c>
      <c r="I65" s="229">
        <f>$D65*H56*H55</f>
        <v>0</v>
      </c>
      <c r="J65" s="230">
        <f>$D65*A10*I55</f>
        <v>0</v>
      </c>
      <c r="K65" s="230">
        <f>$D65*J58*J55</f>
        <v>0</v>
      </c>
      <c r="L65" s="230">
        <f t="shared" ref="L65:AQ65" si="51">$D65*K56*K55</f>
        <v>0</v>
      </c>
      <c r="M65" s="230">
        <f t="shared" si="51"/>
        <v>0</v>
      </c>
      <c r="N65" s="230">
        <f t="shared" si="51"/>
        <v>0</v>
      </c>
      <c r="O65" s="230">
        <f t="shared" si="51"/>
        <v>0</v>
      </c>
      <c r="P65" s="230">
        <f t="shared" si="51"/>
        <v>0</v>
      </c>
      <c r="Q65" s="230">
        <f t="shared" si="51"/>
        <v>0</v>
      </c>
      <c r="R65" s="230">
        <f t="shared" si="51"/>
        <v>0</v>
      </c>
      <c r="S65" s="230">
        <f t="shared" si="51"/>
        <v>0</v>
      </c>
      <c r="T65" s="230">
        <f t="shared" si="51"/>
        <v>0</v>
      </c>
      <c r="U65" s="230">
        <f t="shared" si="51"/>
        <v>0</v>
      </c>
      <c r="V65" s="230">
        <f t="shared" si="51"/>
        <v>0</v>
      </c>
      <c r="W65" s="230">
        <f t="shared" si="51"/>
        <v>0</v>
      </c>
      <c r="X65" s="230">
        <f t="shared" si="51"/>
        <v>0</v>
      </c>
      <c r="Y65" s="230">
        <f t="shared" si="51"/>
        <v>0</v>
      </c>
      <c r="Z65" s="230">
        <f t="shared" si="51"/>
        <v>0</v>
      </c>
      <c r="AA65" s="230">
        <f t="shared" si="51"/>
        <v>0</v>
      </c>
      <c r="AB65" s="230">
        <f t="shared" si="51"/>
        <v>0</v>
      </c>
      <c r="AC65" s="230">
        <f t="shared" si="51"/>
        <v>0</v>
      </c>
      <c r="AD65" s="230">
        <f t="shared" si="51"/>
        <v>0</v>
      </c>
      <c r="AE65" s="230">
        <f t="shared" si="51"/>
        <v>0</v>
      </c>
      <c r="AF65" s="230">
        <f t="shared" si="51"/>
        <v>0</v>
      </c>
      <c r="AG65" s="230">
        <f t="shared" si="51"/>
        <v>0</v>
      </c>
      <c r="AH65" s="230">
        <f t="shared" si="51"/>
        <v>0</v>
      </c>
      <c r="AI65" s="230">
        <f t="shared" si="51"/>
        <v>0</v>
      </c>
      <c r="AJ65" s="230">
        <f t="shared" si="51"/>
        <v>0</v>
      </c>
      <c r="AK65" s="230">
        <f t="shared" si="51"/>
        <v>0</v>
      </c>
      <c r="AL65" s="230">
        <f t="shared" si="51"/>
        <v>0</v>
      </c>
      <c r="AM65" s="230">
        <f t="shared" si="51"/>
        <v>0</v>
      </c>
      <c r="AN65" s="230">
        <f t="shared" si="51"/>
        <v>0</v>
      </c>
      <c r="AO65" s="230">
        <f t="shared" si="51"/>
        <v>0</v>
      </c>
      <c r="AP65" s="230">
        <f t="shared" si="51"/>
        <v>0</v>
      </c>
      <c r="AQ65" s="230">
        <f t="shared" si="51"/>
        <v>0</v>
      </c>
    </row>
    <row r="66" spans="1:43" ht="15" customHeight="1" x14ac:dyDescent="0.3">
      <c r="A66" s="413"/>
      <c r="B66" s="99" t="s">
        <v>182</v>
      </c>
      <c r="D66" s="30">
        <v>0</v>
      </c>
      <c r="E66" s="228"/>
      <c r="F66" s="183"/>
      <c r="G66" s="183"/>
      <c r="H66" s="229">
        <f>$D66*F57</f>
        <v>0</v>
      </c>
      <c r="I66" s="229">
        <f>$D66*G57</f>
        <v>0</v>
      </c>
      <c r="J66" s="229">
        <f>$D66*H57</f>
        <v>0</v>
      </c>
      <c r="K66" s="230">
        <f t="shared" ref="K66:AQ66" si="52">$D66*I58</f>
        <v>0</v>
      </c>
      <c r="L66" s="230">
        <f t="shared" si="52"/>
        <v>0</v>
      </c>
      <c r="M66" s="230">
        <f t="shared" si="52"/>
        <v>0</v>
      </c>
      <c r="N66" s="230">
        <f t="shared" si="52"/>
        <v>0</v>
      </c>
      <c r="O66" s="230">
        <f t="shared" si="52"/>
        <v>0</v>
      </c>
      <c r="P66" s="230">
        <f t="shared" si="52"/>
        <v>0</v>
      </c>
      <c r="Q66" s="230">
        <f t="shared" si="52"/>
        <v>0</v>
      </c>
      <c r="R66" s="230">
        <f t="shared" si="52"/>
        <v>0</v>
      </c>
      <c r="S66" s="230">
        <f t="shared" si="52"/>
        <v>0</v>
      </c>
      <c r="T66" s="230">
        <f t="shared" si="52"/>
        <v>0</v>
      </c>
      <c r="U66" s="230">
        <f t="shared" si="52"/>
        <v>0</v>
      </c>
      <c r="V66" s="230">
        <f t="shared" si="52"/>
        <v>0</v>
      </c>
      <c r="W66" s="230">
        <f t="shared" si="52"/>
        <v>0</v>
      </c>
      <c r="X66" s="230">
        <f t="shared" si="52"/>
        <v>0</v>
      </c>
      <c r="Y66" s="230">
        <f t="shared" si="52"/>
        <v>0</v>
      </c>
      <c r="Z66" s="230">
        <f t="shared" si="52"/>
        <v>0</v>
      </c>
      <c r="AA66" s="230">
        <f t="shared" si="52"/>
        <v>0</v>
      </c>
      <c r="AB66" s="230">
        <f t="shared" si="52"/>
        <v>0</v>
      </c>
      <c r="AC66" s="230">
        <f t="shared" si="52"/>
        <v>0</v>
      </c>
      <c r="AD66" s="230">
        <f t="shared" si="52"/>
        <v>0</v>
      </c>
      <c r="AE66" s="230">
        <f t="shared" si="52"/>
        <v>0</v>
      </c>
      <c r="AF66" s="230">
        <f t="shared" si="52"/>
        <v>0</v>
      </c>
      <c r="AG66" s="230">
        <f t="shared" si="52"/>
        <v>0</v>
      </c>
      <c r="AH66" s="230">
        <f t="shared" si="52"/>
        <v>0</v>
      </c>
      <c r="AI66" s="230">
        <f t="shared" si="52"/>
        <v>0</v>
      </c>
      <c r="AJ66" s="230">
        <f t="shared" si="52"/>
        <v>0</v>
      </c>
      <c r="AK66" s="230">
        <f t="shared" si="52"/>
        <v>0</v>
      </c>
      <c r="AL66" s="230">
        <f t="shared" si="52"/>
        <v>0</v>
      </c>
      <c r="AM66" s="230">
        <f t="shared" si="52"/>
        <v>0</v>
      </c>
      <c r="AN66" s="230">
        <f t="shared" si="52"/>
        <v>0</v>
      </c>
      <c r="AO66" s="230">
        <f t="shared" si="52"/>
        <v>0</v>
      </c>
      <c r="AP66" s="230">
        <f t="shared" si="52"/>
        <v>0</v>
      </c>
      <c r="AQ66" s="230">
        <f t="shared" si="52"/>
        <v>0</v>
      </c>
    </row>
    <row r="67" spans="1:43" ht="15" customHeight="1" x14ac:dyDescent="0.3">
      <c r="A67" s="407"/>
      <c r="B67" s="96" t="s">
        <v>184</v>
      </c>
      <c r="D67" s="231">
        <v>1</v>
      </c>
      <c r="E67" s="232"/>
      <c r="F67" s="233"/>
      <c r="G67" s="233"/>
      <c r="H67" s="234">
        <f>$D67*E57</f>
        <v>1596104</v>
      </c>
      <c r="I67" s="234">
        <f>$D67*F57</f>
        <v>2249343</v>
      </c>
      <c r="J67" s="234">
        <f>$D67*G57</f>
        <v>3423806.4960000003</v>
      </c>
      <c r="K67" s="234">
        <f>$D67*H57</f>
        <v>1980990</v>
      </c>
      <c r="L67" s="210">
        <f t="shared" ref="L67:AQ67" si="53">$D67*I58</f>
        <v>1801960.8413386485</v>
      </c>
      <c r="M67" s="210">
        <f t="shared" si="53"/>
        <v>1988736.7067582167</v>
      </c>
      <c r="N67" s="210">
        <f t="shared" si="53"/>
        <v>2035997.4837446001</v>
      </c>
      <c r="O67" s="210">
        <f t="shared" si="53"/>
        <v>2123341.7757972432</v>
      </c>
      <c r="P67" s="210">
        <f t="shared" si="53"/>
        <v>2197054.9976763465</v>
      </c>
      <c r="Q67" s="210">
        <f t="shared" si="53"/>
        <v>2273184.9945550822</v>
      </c>
      <c r="R67" s="210">
        <f t="shared" si="53"/>
        <v>2351803.4631777392</v>
      </c>
      <c r="S67" s="210">
        <f t="shared" si="53"/>
        <v>2432983.8040123917</v>
      </c>
      <c r="T67" s="210">
        <f t="shared" si="53"/>
        <v>2516801.1354789897</v>
      </c>
      <c r="U67" s="210">
        <f t="shared" si="53"/>
        <v>2603332.3062626794</v>
      </c>
      <c r="V67" s="210">
        <f t="shared" si="53"/>
        <v>2692655.9055218636</v>
      </c>
      <c r="W67" s="210">
        <f t="shared" si="53"/>
        <v>2784852.2707877164</v>
      </c>
      <c r="X67" s="210">
        <f t="shared" si="53"/>
        <v>2880003.4933382976</v>
      </c>
      <c r="Y67" s="210">
        <f t="shared" si="53"/>
        <v>2978193.4208160387</v>
      </c>
      <c r="Z67" s="210">
        <f t="shared" si="53"/>
        <v>3079507.6568421954</v>
      </c>
      <c r="AA67" s="210">
        <f t="shared" si="53"/>
        <v>3184033.5573657923</v>
      </c>
      <c r="AB67" s="210">
        <f t="shared" si="53"/>
        <v>3291860.2234675838</v>
      </c>
      <c r="AC67" s="210">
        <f t="shared" si="53"/>
        <v>3403078.4903215985</v>
      </c>
      <c r="AD67" s="210">
        <f t="shared" si="53"/>
        <v>3517780.9119978156</v>
      </c>
      <c r="AE67" s="210">
        <f t="shared" si="53"/>
        <v>3636061.7417694791</v>
      </c>
      <c r="AF67" s="210">
        <f t="shared" si="53"/>
        <v>3758016.9075673018</v>
      </c>
      <c r="AG67" s="210">
        <f t="shared" si="53"/>
        <v>3883743.9822004074</v>
      </c>
      <c r="AH67" s="210">
        <f t="shared" si="53"/>
        <v>4013342.1479401775</v>
      </c>
      <c r="AI67" s="210">
        <f t="shared" si="53"/>
        <v>4146912.1550381389</v>
      </c>
      <c r="AJ67" s="210">
        <f t="shared" si="53"/>
        <v>4284556.2737226132</v>
      </c>
      <c r="AK67" s="210">
        <f t="shared" si="53"/>
        <v>4426378.2391909631</v>
      </c>
      <c r="AL67" s="210">
        <f t="shared" si="53"/>
        <v>4572483.1890847757</v>
      </c>
      <c r="AM67" s="210">
        <f t="shared" si="53"/>
        <v>4092139.1735068583</v>
      </c>
      <c r="AN67" s="210">
        <f t="shared" si="53"/>
        <v>4220067.7851959169</v>
      </c>
      <c r="AO67" s="210">
        <f t="shared" si="53"/>
        <v>4351441.4579115631</v>
      </c>
      <c r="AP67" s="210">
        <f t="shared" si="53"/>
        <v>4486320.3367936816</v>
      </c>
      <c r="AQ67" s="210">
        <f t="shared" si="53"/>
        <v>4624763.3871103302</v>
      </c>
    </row>
    <row r="68" spans="1:43" x14ac:dyDescent="0.3">
      <c r="A68" s="255"/>
      <c r="B68" s="220"/>
      <c r="C68" s="3"/>
      <c r="D68" s="56"/>
      <c r="E68" s="221"/>
      <c r="F68" s="222"/>
      <c r="G68" s="222"/>
      <c r="H68" s="222"/>
      <c r="I68" s="222"/>
      <c r="J68" s="222"/>
      <c r="K68" s="222"/>
      <c r="L68" s="222"/>
      <c r="M68" s="222"/>
      <c r="N68" s="222"/>
      <c r="O68" s="222"/>
      <c r="P68" s="222"/>
      <c r="Q68" s="222"/>
      <c r="R68" s="222"/>
      <c r="S68" s="222"/>
      <c r="T68" s="222"/>
      <c r="U68" s="222"/>
      <c r="V68" s="222"/>
      <c r="W68" s="222"/>
      <c r="X68" s="222"/>
      <c r="Y68" s="222"/>
      <c r="Z68" s="222"/>
      <c r="AA68" s="222"/>
      <c r="AB68" s="222"/>
      <c r="AC68" s="222"/>
      <c r="AD68" s="222"/>
      <c r="AE68" s="222"/>
      <c r="AF68" s="222"/>
      <c r="AG68" s="222"/>
      <c r="AH68" s="222"/>
      <c r="AI68" s="222"/>
      <c r="AJ68" s="222"/>
      <c r="AK68" s="222"/>
      <c r="AL68" s="222"/>
      <c r="AM68" s="222"/>
      <c r="AN68" s="222"/>
      <c r="AO68" s="222"/>
      <c r="AP68" s="222"/>
      <c r="AQ68" s="222"/>
    </row>
    <row r="69" spans="1:43" x14ac:dyDescent="0.3">
      <c r="A69" s="406" t="s">
        <v>218</v>
      </c>
      <c r="B69" s="235"/>
      <c r="C69" s="235"/>
      <c r="D69" s="236" t="s">
        <v>219</v>
      </c>
      <c r="E69" s="237"/>
      <c r="F69" s="226"/>
      <c r="G69" s="226"/>
      <c r="H69" s="226">
        <f>((H61+(SUM(H64:H67)*0.5))-(H13*0.5))*'Tab 6 - Financial Model'!$E$27</f>
        <v>1229697.2688</v>
      </c>
      <c r="I69" s="226">
        <f>((I61+(SUM(I65:I67)*0.5))-(I51*0.5))*'Tab 6 - Financial Model'!$E$27</f>
        <v>1228728.61978152</v>
      </c>
      <c r="J69" s="226">
        <f>((J61+(SUM(J66:J67)*0.5))-(J51*0.5))*'Tab 6 - Financial Model'!$E$27</f>
        <v>1049205.1342593471</v>
      </c>
      <c r="K69" s="226">
        <f>((K61+(SUM(K67)*0.5))-(K51*0.5))*'Tab 6 - Financial Model'!$E$27</f>
        <v>995648.91935827304</v>
      </c>
      <c r="L69" s="226">
        <f>(L61-(L51*0.5))*'Tab 6 - Financial Model'!$E$27</f>
        <v>866354.49349874293</v>
      </c>
      <c r="M69" s="226">
        <f>(M61-(M51*0.5))*'Tab 6 - Financial Model'!$E$27</f>
        <v>500261.10126983904</v>
      </c>
      <c r="N69" s="226">
        <f>(N61-(N51*0.5))*'Tab 6 - Financial Model'!$E$27</f>
        <v>303942.61183236202</v>
      </c>
      <c r="O69" s="226">
        <f>(O61-(O51*0.5))*'Tab 6 - Financial Model'!$E$27</f>
        <v>99202.059198017218</v>
      </c>
      <c r="P69" s="226">
        <f>(P61-(P51*0.5))*'Tab 6 - Financial Model'!$E$27</f>
        <v>103457.82753761216</v>
      </c>
      <c r="Q69" s="226">
        <f>(Q61-(Q51*0.5))*'Tab 6 - Financial Model'!$E$27</f>
        <v>107896.16833897571</v>
      </c>
      <c r="R69" s="226">
        <f>(R61-(R51*0.5))*'Tab 6 - Financial Model'!$E$27</f>
        <v>112524.91396071778</v>
      </c>
      <c r="S69" s="226">
        <f>(S61-(S61*0.5))*'Tab 6 - Financial Model'!$E$27</f>
        <v>58676.116384816283</v>
      </c>
      <c r="T69" s="226">
        <f>(T61-(T51*0.5))*'Tab 6 - Financial Model'!$E$27</f>
        <v>0</v>
      </c>
      <c r="U69" s="226">
        <f>(U61-(U51*0.5))*'Tab 6 - Financial Model'!$E$27</f>
        <v>0</v>
      </c>
      <c r="V69" s="226">
        <f>(V61-(V51*0.5))*'Tab 6 - Financial Model'!$E$27</f>
        <v>0</v>
      </c>
      <c r="W69" s="226">
        <f>(W61-(W51*0.5))*'Tab 6 - Financial Model'!$E$27</f>
        <v>0</v>
      </c>
      <c r="X69" s="226">
        <f>(X61-(X51*0.5))*'Tab 6 - Financial Model'!$E$27</f>
        <v>0</v>
      </c>
      <c r="Y69" s="226">
        <f>(Y61-(Y51*0.5))*'Tab 6 - Financial Model'!$E$27</f>
        <v>0</v>
      </c>
      <c r="Z69" s="226">
        <f>(Z61-(Z51*0.5))*'Tab 6 - Financial Model'!$E$27</f>
        <v>0</v>
      </c>
      <c r="AA69" s="226">
        <f>(AA61-(AA51*0.5))*'Tab 6 - Financial Model'!$E$27</f>
        <v>0</v>
      </c>
      <c r="AB69" s="226">
        <f>(AB61-(AB51*0.5))*'Tab 6 - Financial Model'!$E$27</f>
        <v>0</v>
      </c>
      <c r="AC69" s="226">
        <f>(AC61-(AC51*0.5))*'Tab 6 - Financial Model'!$E$27</f>
        <v>0</v>
      </c>
      <c r="AD69" s="226">
        <f>(AD61-(AD51*0.5))*'Tab 6 - Financial Model'!$E$27</f>
        <v>0</v>
      </c>
      <c r="AE69" s="226">
        <f>(AE61-(AE51*0.5))*'Tab 6 - Financial Model'!$E$27</f>
        <v>0</v>
      </c>
      <c r="AF69" s="226">
        <f>(AF61-(AF51*0.5))*'Tab 6 - Financial Model'!$E$27</f>
        <v>0</v>
      </c>
      <c r="AG69" s="226">
        <f>(AG61-(AG51*0.5))*'Tab 6 - Financial Model'!$E$27</f>
        <v>0</v>
      </c>
      <c r="AH69" s="226">
        <f>(AH61-(AH51*0.5))*'Tab 6 - Financial Model'!$E$27</f>
        <v>0</v>
      </c>
      <c r="AI69" s="226">
        <f>(AI61-(AI51*0.5))*'Tab 6 - Financial Model'!$E$27</f>
        <v>0</v>
      </c>
      <c r="AJ69" s="226">
        <f>(AJ61-(AJ51*0.5))*'Tab 6 - Financial Model'!$E$27</f>
        <v>0</v>
      </c>
      <c r="AK69" s="226">
        <f>(AK61-(AK51*0.5))*'Tab 6 - Financial Model'!$E$27</f>
        <v>0</v>
      </c>
      <c r="AL69" s="226">
        <f>(AL61-(AL51*0.5))*'Tab 6 - Financial Model'!$E$27</f>
        <v>0</v>
      </c>
      <c r="AM69" s="226">
        <f>(AM61-(AM51*0.5))*'Tab 6 - Financial Model'!$E$27</f>
        <v>0</v>
      </c>
      <c r="AN69" s="226">
        <f>(AN61-(AN51*0.5))*'Tab 6 - Financial Model'!$E$27</f>
        <v>0</v>
      </c>
      <c r="AO69" s="226">
        <f>(AO61-(AO51*0.5))*'Tab 6 - Financial Model'!$E$27</f>
        <v>0</v>
      </c>
      <c r="AP69" s="226">
        <f>(AP61-(AP51*0.5))*'Tab 6 - Financial Model'!$E$27</f>
        <v>0</v>
      </c>
      <c r="AQ69" s="226">
        <f>(AQ61-(AQ51*0.5))*'Tab 6 - Financial Model'!$E$27</f>
        <v>0</v>
      </c>
    </row>
    <row r="70" spans="1:43" x14ac:dyDescent="0.3">
      <c r="A70" s="407"/>
      <c r="B70" s="207"/>
      <c r="C70" s="207"/>
      <c r="D70" s="208" t="s">
        <v>220</v>
      </c>
      <c r="E70" s="238"/>
      <c r="F70" s="239"/>
      <c r="G70" s="239"/>
      <c r="H70" s="210">
        <f>(H62-(H49*0.5))*'Tab 6 - Financial Model'!$E$27</f>
        <v>0</v>
      </c>
      <c r="I70" s="210">
        <f>((I62+(SUM(I64)*0.5))-(I49*0.5))*'Tab 6 - Financial Model'!$E$27</f>
        <v>0</v>
      </c>
      <c r="J70" s="210">
        <f>((J62+(SUM(J64:J65)*0.5))-(J49*0.5))*'Tab 6 - Financial Model'!$E$27</f>
        <v>0</v>
      </c>
      <c r="K70" s="210">
        <f>((K62+(SUM(K64:K66)*0.5))-(K49*0.5))*'Tab 6 - Financial Model'!$E$27</f>
        <v>0</v>
      </c>
      <c r="L70" s="210">
        <f>((L62+(SUM(L64:L67)*0.5))-(L49*0.5))*'Tab 6 - Financial Model'!$E$27</f>
        <v>38652.06004671401</v>
      </c>
      <c r="M70" s="210">
        <f>((M62+(SUM(M64:M67)*0.5))-(M49*0.5))*'Tab 6 - Financial Model'!$E$27</f>
        <v>121620.6958293958</v>
      </c>
      <c r="N70" s="210">
        <f>((N62+(SUM(N64:N67)*0.5))-(N49*0.5))*'Tab 6 - Financial Model'!$E$27</f>
        <v>42056.157959513424</v>
      </c>
      <c r="O70" s="210">
        <f>((O62+(SUM(O64:O67)*0.5))-(O49*0.5))*'Tab 6 - Financial Model'!$E$27</f>
        <v>-38034.419854099768</v>
      </c>
      <c r="P70" s="210">
        <f>((P62+(SUM(P64:P67)*0.5))-(P49*0.5))*'Tab 6 - Financial Model'!$E$27</f>
        <v>53006.414325167847</v>
      </c>
      <c r="Q70" s="210">
        <f>((Q62+(SUM(Q64:Q67)*0.5))-(Q49*0.5))*'Tab 6 - Financial Model'!$E$27</f>
        <v>151167.03733308168</v>
      </c>
      <c r="R70" s="210">
        <f>((R62+(SUM(R64:R67)*0.5))-(R49*0.5))*'Tab 6 - Financial Model'!$E$27</f>
        <v>256858.10565303988</v>
      </c>
      <c r="S70" s="210">
        <f>((S62+(SUM(S64:S67)*0.5))-(S49*0.5))*'Tab 6 - Financial Model'!$E$27</f>
        <v>166496.25900783704</v>
      </c>
      <c r="T70" s="210">
        <f>((T62+(SUM(T64:T67)*0.5))-(T49*0.5))*'Tab 6 - Financial Model'!$E$27</f>
        <v>75797.089212416817</v>
      </c>
      <c r="U70" s="210">
        <f>((U62+(SUM(U64:U67)*0.5))-(U49*0.5))*'Tab 6 - Financial Model'!$E$27</f>
        <v>188875.64666498828</v>
      </c>
      <c r="V70" s="210">
        <f>((V62+(SUM(V64:V67)*0.5))-(V49*0.5))*'Tab 6 - Financial Model'!$E$27</f>
        <v>310577.35904969473</v>
      </c>
      <c r="W70" s="210">
        <f>((W62+(SUM(W64:W67)*0.5))-(W49*0.5))*'Tab 6 - Financial Model'!$E$27</f>
        <v>441393.67813476711</v>
      </c>
      <c r="X70" s="210">
        <f>((X62+(SUM(X64:X67)*0.5))-(X49*0.5))*'Tab 6 - Financial Model'!$E$27</f>
        <v>338597.20756420295</v>
      </c>
      <c r="Y70" s="210">
        <f>((Y62+(SUM(Y64:Y67)*0.5))-(Y49*0.5))*'Tab 6 - Financial Model'!$E$27</f>
        <v>235537.93607426906</v>
      </c>
      <c r="Z70" s="210">
        <f>((Z62+(SUM(Z64:Z67)*0.5))-(Z49*0.5))*'Tab 6 - Financial Model'!$E$27</f>
        <v>375580.20164762432</v>
      </c>
      <c r="AA70" s="210">
        <f>((AA62+(SUM(AA64:AA67)*0.5))-(AA49*0.5))*'Tab 6 - Financial Model'!$E$27</f>
        <v>526045.55134306871</v>
      </c>
      <c r="AB70" s="210">
        <f>((AB62+(SUM(AB64:AB67)*0.5))-(AB49*0.5))*'Tab 6 - Financial Model'!$E$27</f>
        <v>687520.82709456224</v>
      </c>
      <c r="AC70" s="210">
        <f>((AC62+(SUM(AC64:AC67)*0.5))-(AC49*0.5))*'Tab 6 - Financial Model'!$E$27</f>
        <v>570606.79545990028</v>
      </c>
      <c r="AD70" s="210">
        <f>((AD62+(SUM(AD64:AD67)*0.5))-(AD49*0.5))*'Tab 6 - Financial Model'!$E$27</f>
        <v>453523.15063708485</v>
      </c>
      <c r="AE70" s="210">
        <f>((AE62+(SUM(AE64:AE67)*0.5))-(AE49*0.5))*'Tab 6 - Financial Model'!$E$27</f>
        <v>626429.21872272424</v>
      </c>
      <c r="AF70" s="210">
        <f>((AF62+(SUM(AF64:AF67)*0.5))-(AF49*0.5))*'Tab 6 - Financial Model'!$E$27</f>
        <v>811906.01923420304</v>
      </c>
      <c r="AG70" s="210">
        <f>((AG62+(SUM(AG64:AG67)*0.5))-(AG49*0.5))*'Tab 6 - Financial Model'!$E$27</f>
        <v>1010652.5585448678</v>
      </c>
      <c r="AH70" s="210">
        <f>((AH62+(SUM(AH64:AH67)*0.5))-(AH49*0.5))*'Tab 6 - Financial Model'!$E$27</f>
        <v>531841.58935232507</v>
      </c>
      <c r="AI70" s="210">
        <f>((AI62+(SUM(AI64:AI67)*0.5))-(AI49*0.5))*'Tab 6 - Financial Model'!$E$27</f>
        <v>38134.586888791709</v>
      </c>
      <c r="AJ70" s="210">
        <f>((AJ62+(SUM(AJ64:AJ67)*0.5))-(AJ49*0.5))*'Tab 6 - Financial Model'!$E$27</f>
        <v>220625.55846323899</v>
      </c>
      <c r="AK70" s="210">
        <f>((AK62+(SUM(AK64:AK67)*0.5))-(AK49*0.5))*'Tab 6 - Financial Model'!$E$27</f>
        <v>416939.94022330822</v>
      </c>
      <c r="AL70" s="210">
        <f>((AL62+(SUM(AL64:AL67)*0.5))-(AL49*0.5))*'Tab 6 - Financial Model'!$E$27</f>
        <v>627852.24129540275</v>
      </c>
      <c r="AM70" s="210">
        <f>((AM62+(SUM(AM64:AM67)*0.5))-(AM49*0.5))*'Tab 6 - Financial Model'!$E$27</f>
        <v>428375.1887773475</v>
      </c>
      <c r="AN70" s="210">
        <f>((AN62+(SUM(AN64:AN67)*0.5))-(AN49*0.5))*'Tab 6 - Financial Model'!$E$27</f>
        <v>212781.26029285183</v>
      </c>
      <c r="AO70" s="210">
        <f>((AO62+(SUM(AO64:AO67)*0.5))-(AO49*0.5))*'Tab 6 - Financial Model'!$E$27</f>
        <v>405768.44962407061</v>
      </c>
      <c r="AP70" s="210">
        <f>((AP62+(SUM(AP64:AP67)*0.5))-(AP49*0.5))*'Tab 6 - Financial Model'!$E$27</f>
        <v>612745.90660937084</v>
      </c>
      <c r="AQ70" s="210">
        <f>((AQ62+(SUM(AQ64:AQ67)*0.5))-(AQ49*0.5))*'Tab 6 - Financial Model'!$E$27</f>
        <v>359913.98531862412</v>
      </c>
    </row>
    <row r="71" spans="1:43" x14ac:dyDescent="0.3">
      <c r="A71" s="255"/>
      <c r="B71" s="3"/>
      <c r="C71" s="3"/>
      <c r="D71" s="3"/>
      <c r="E71" s="240"/>
      <c r="F71" s="241"/>
      <c r="G71" s="241"/>
      <c r="H71" s="241"/>
      <c r="I71" s="241"/>
      <c r="J71" s="241"/>
      <c r="K71" s="241"/>
      <c r="L71" s="241"/>
      <c r="M71" s="241"/>
      <c r="N71" s="241"/>
      <c r="O71" s="241"/>
      <c r="P71" s="241"/>
      <c r="Q71" s="241"/>
      <c r="R71" s="241"/>
      <c r="S71" s="241"/>
      <c r="T71" s="241"/>
      <c r="U71" s="241"/>
      <c r="V71" s="241"/>
      <c r="W71" s="241"/>
      <c r="X71" s="241"/>
      <c r="Y71" s="241"/>
      <c r="Z71" s="241"/>
      <c r="AA71" s="241"/>
      <c r="AB71" s="241"/>
      <c r="AC71" s="241"/>
      <c r="AD71" s="241"/>
      <c r="AE71" s="241"/>
      <c r="AF71" s="241"/>
      <c r="AG71" s="241"/>
      <c r="AH71" s="241"/>
      <c r="AI71" s="241"/>
      <c r="AJ71" s="241"/>
      <c r="AK71" s="241"/>
      <c r="AL71" s="241"/>
      <c r="AM71" s="241"/>
      <c r="AN71" s="241"/>
      <c r="AO71" s="241"/>
      <c r="AP71" s="241"/>
      <c r="AQ71" s="241"/>
    </row>
    <row r="72" spans="1:43" x14ac:dyDescent="0.3">
      <c r="A72" s="406" t="s">
        <v>221</v>
      </c>
      <c r="B72" s="242"/>
      <c r="C72" s="242"/>
      <c r="D72" s="243" t="s">
        <v>222</v>
      </c>
      <c r="E72" s="244"/>
      <c r="F72" s="245"/>
      <c r="G72" s="246">
        <v>31041220</v>
      </c>
      <c r="H72" s="246">
        <f>H61+SUM(H64:H69)-H13-H51</f>
        <v>27517021.268799998</v>
      </c>
      <c r="I72" s="246">
        <f>I61+SUM(I65:I69)-I51-I13</f>
        <v>22745092.888581518</v>
      </c>
      <c r="J72" s="246">
        <f>J61+SUM(J66:J69)-J51-J13</f>
        <v>22218104.518840864</v>
      </c>
      <c r="K72" s="246">
        <f>K61+SUM(K67:K69)-K51-K13</f>
        <v>20194743.438199136</v>
      </c>
      <c r="L72" s="246">
        <f>IF(L61-L51-L13&gt;0,L61+L69-L51-L13,0)</f>
        <v>11661097.931697879</v>
      </c>
      <c r="M72" s="246">
        <f>IF(M61-M51-M13&gt;0,M61+M69-M51-M13,0)</f>
        <v>12161359.032967718</v>
      </c>
      <c r="N72" s="246">
        <f t="shared" ref="N72:AQ72" si="54">IF(N61-N51-N13&gt;0,N61+N69-N51-N13,0)</f>
        <v>2312402.3123080935</v>
      </c>
      <c r="O72" s="246">
        <f t="shared" si="54"/>
        <v>2411604.3715061108</v>
      </c>
      <c r="P72" s="246">
        <f t="shared" si="54"/>
        <v>2515062.1990437228</v>
      </c>
      <c r="Q72" s="246">
        <f t="shared" si="54"/>
        <v>2622958.3673826987</v>
      </c>
      <c r="R72" s="246">
        <f t="shared" si="54"/>
        <v>2735483.2813434163</v>
      </c>
      <c r="S72" s="246">
        <f t="shared" si="54"/>
        <v>0</v>
      </c>
      <c r="T72" s="246">
        <f t="shared" si="54"/>
        <v>0</v>
      </c>
      <c r="U72" s="246">
        <f t="shared" si="54"/>
        <v>0</v>
      </c>
      <c r="V72" s="246">
        <f t="shared" si="54"/>
        <v>0</v>
      </c>
      <c r="W72" s="246">
        <f t="shared" si="54"/>
        <v>0</v>
      </c>
      <c r="X72" s="246">
        <f t="shared" si="54"/>
        <v>0</v>
      </c>
      <c r="Y72" s="246">
        <f t="shared" si="54"/>
        <v>0</v>
      </c>
      <c r="Z72" s="246">
        <f t="shared" si="54"/>
        <v>0</v>
      </c>
      <c r="AA72" s="246">
        <f t="shared" si="54"/>
        <v>0</v>
      </c>
      <c r="AB72" s="246">
        <f t="shared" si="54"/>
        <v>0</v>
      </c>
      <c r="AC72" s="246">
        <f t="shared" si="54"/>
        <v>0</v>
      </c>
      <c r="AD72" s="246">
        <f t="shared" si="54"/>
        <v>0</v>
      </c>
      <c r="AE72" s="246">
        <f t="shared" si="54"/>
        <v>0</v>
      </c>
      <c r="AF72" s="246">
        <f t="shared" si="54"/>
        <v>0</v>
      </c>
      <c r="AG72" s="246">
        <f t="shared" si="54"/>
        <v>0</v>
      </c>
      <c r="AH72" s="246">
        <f t="shared" si="54"/>
        <v>0</v>
      </c>
      <c r="AI72" s="246">
        <f t="shared" si="54"/>
        <v>0</v>
      </c>
      <c r="AJ72" s="246">
        <f t="shared" si="54"/>
        <v>0</v>
      </c>
      <c r="AK72" s="246">
        <f t="shared" si="54"/>
        <v>0</v>
      </c>
      <c r="AL72" s="246">
        <f t="shared" si="54"/>
        <v>0</v>
      </c>
      <c r="AM72" s="246">
        <f t="shared" si="54"/>
        <v>0</v>
      </c>
      <c r="AN72" s="246">
        <f t="shared" si="54"/>
        <v>0</v>
      </c>
      <c r="AO72" s="246">
        <f t="shared" si="54"/>
        <v>0</v>
      </c>
      <c r="AP72" s="246">
        <f t="shared" si="54"/>
        <v>0</v>
      </c>
      <c r="AQ72" s="246">
        <f t="shared" si="54"/>
        <v>0</v>
      </c>
    </row>
    <row r="73" spans="1:43" ht="30" customHeight="1" x14ac:dyDescent="0.3">
      <c r="A73" s="407"/>
      <c r="B73" s="247"/>
      <c r="C73" s="247"/>
      <c r="D73" s="248" t="s">
        <v>223</v>
      </c>
      <c r="E73" s="249"/>
      <c r="F73" s="250"/>
      <c r="G73" s="250"/>
      <c r="H73" s="251">
        <f t="shared" ref="H73:J73" si="55">SUM(H62:H66,H70)-H49</f>
        <v>0</v>
      </c>
      <c r="I73" s="251">
        <f t="shared" si="55"/>
        <v>0</v>
      </c>
      <c r="J73" s="251">
        <f t="shared" si="55"/>
        <v>0</v>
      </c>
      <c r="K73" s="251">
        <f>SUM(K62:K66,K70)-K49</f>
        <v>0</v>
      </c>
      <c r="L73" s="251">
        <f>SUM(L62:L67,L70)-L49</f>
        <v>1840612.9013853625</v>
      </c>
      <c r="M73" s="251">
        <f>SUM(M62:M67,M70)-M49</f>
        <v>3950970.3039729749</v>
      </c>
      <c r="N73" s="251">
        <f t="shared" ref="N73:AP73" si="56">SUM(N62:N67,N70)-N49</f>
        <v>-1948254.1012809006</v>
      </c>
      <c r="O73" s="251">
        <f t="shared" si="56"/>
        <v>137053.25466224281</v>
      </c>
      <c r="P73" s="251">
        <f t="shared" si="56"/>
        <v>2387114.6666637571</v>
      </c>
      <c r="Q73" s="251">
        <f t="shared" si="56"/>
        <v>4811466.6985519202</v>
      </c>
      <c r="R73" s="251">
        <f t="shared" si="56"/>
        <v>7420128.2673827</v>
      </c>
      <c r="S73" s="251">
        <f t="shared" si="56"/>
        <v>508431.34863385744</v>
      </c>
      <c r="T73" s="251">
        <f t="shared" si="56"/>
        <v>3101029.5733252638</v>
      </c>
      <c r="U73" s="251">
        <f t="shared" si="56"/>
        <v>5893237.526252931</v>
      </c>
      <c r="V73" s="251">
        <f t="shared" si="56"/>
        <v>8896470.7908244897</v>
      </c>
      <c r="W73" s="251">
        <f t="shared" si="56"/>
        <v>12122716.739746973</v>
      </c>
      <c r="X73" s="251">
        <f t="shared" si="56"/>
        <v>4001298.0698779728</v>
      </c>
      <c r="Y73" s="251">
        <f t="shared" si="56"/>
        <v>7215029.4267682806</v>
      </c>
      <c r="Z73" s="251">
        <f t="shared" si="56"/>
        <v>10670117.285258099</v>
      </c>
      <c r="AA73" s="251">
        <f t="shared" si="56"/>
        <v>14380196.39396696</v>
      </c>
      <c r="AB73" s="251">
        <f t="shared" si="56"/>
        <v>18359577.444529105</v>
      </c>
      <c r="AC73" s="251">
        <f t="shared" si="56"/>
        <v>8812744.756986754</v>
      </c>
      <c r="AD73" s="251">
        <f t="shared" si="56"/>
        <v>12784048.819621654</v>
      </c>
      <c r="AE73" s="251">
        <f t="shared" si="56"/>
        <v>17046539.780113857</v>
      </c>
      <c r="AF73" s="251">
        <f t="shared" si="56"/>
        <v>21616462.706915364</v>
      </c>
      <c r="AG73" s="251">
        <f t="shared" si="56"/>
        <v>26510859.247660637</v>
      </c>
      <c r="AH73" s="251">
        <f t="shared" si="56"/>
        <v>-1184537.9682232253</v>
      </c>
      <c r="AI73" s="251">
        <f t="shared" si="56"/>
        <v>3000508.7737037051</v>
      </c>
      <c r="AJ73" s="251">
        <f t="shared" si="56"/>
        <v>7505690.6058895579</v>
      </c>
      <c r="AK73" s="251">
        <f t="shared" si="56"/>
        <v>12349008.785303829</v>
      </c>
      <c r="AL73" s="251">
        <f t="shared" si="56"/>
        <v>17549344.215684008</v>
      </c>
      <c r="AM73" s="251">
        <f t="shared" si="56"/>
        <v>2849902.2447645552</v>
      </c>
      <c r="AN73" s="251">
        <f t="shared" si="56"/>
        <v>7282751.2902533244</v>
      </c>
      <c r="AO73" s="251">
        <f t="shared" si="56"/>
        <v>12039961.197788959</v>
      </c>
      <c r="AP73" s="251">
        <f t="shared" si="56"/>
        <v>17139027.441192012</v>
      </c>
      <c r="AQ73" s="251">
        <f>SUM(AQ62:AQ67,AQ70)-AQ49</f>
        <v>93.318887643516064</v>
      </c>
    </row>
    <row r="74" spans="1:43" x14ac:dyDescent="0.3">
      <c r="A74" s="59"/>
    </row>
    <row r="75" spans="1:43" x14ac:dyDescent="0.3">
      <c r="A75" s="59"/>
    </row>
    <row r="76" spans="1:43" x14ac:dyDescent="0.3">
      <c r="A76" s="59"/>
    </row>
  </sheetData>
  <mergeCells count="8">
    <mergeCell ref="A69:A70"/>
    <mergeCell ref="A72:A73"/>
    <mergeCell ref="A3:B5"/>
    <mergeCell ref="A6:B6"/>
    <mergeCell ref="A7:B7"/>
    <mergeCell ref="A55:A58"/>
    <mergeCell ref="A61:A62"/>
    <mergeCell ref="A64:A67"/>
  </mergeCells>
  <pageMargins left="0.7" right="0.7" top="0.75" bottom="0.75" header="0.3" footer="0.3"/>
  <pageSetup paperSize="5" scale="2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610AA-6043-4EB4-BAB0-512718687EA9}">
  <sheetPr>
    <pageSetUpPr fitToPage="1"/>
  </sheetPr>
  <dimension ref="A1:R463"/>
  <sheetViews>
    <sheetView workbookViewId="0">
      <selection sqref="A1:Q462"/>
    </sheetView>
  </sheetViews>
  <sheetFormatPr defaultColWidth="9.1796875" defaultRowHeight="14" x14ac:dyDescent="0.3"/>
  <cols>
    <col min="1" max="1" width="9.453125" style="47" customWidth="1"/>
    <col min="2" max="2" width="24" style="42" bestFit="1" customWidth="1"/>
    <col min="3" max="3" width="14.1796875" style="8" bestFit="1" customWidth="1"/>
    <col min="4" max="4" width="15.54296875" style="8" bestFit="1" customWidth="1"/>
    <col min="5" max="5" width="24.7265625" style="8" bestFit="1" customWidth="1"/>
    <col min="6" max="7" width="22.81640625" style="8" bestFit="1" customWidth="1"/>
    <col min="8" max="8" width="10.1796875" style="8" bestFit="1" customWidth="1"/>
    <col min="9" max="10" width="14.54296875" style="8" bestFit="1" customWidth="1"/>
    <col min="11" max="11" width="9.81640625" style="8" bestFit="1" customWidth="1"/>
    <col min="12" max="12" width="11" style="8" bestFit="1" customWidth="1"/>
    <col min="13" max="14" width="9.1796875" style="8"/>
    <col min="15" max="15" width="36.453125" style="8" bestFit="1" customWidth="1"/>
    <col min="16" max="16" width="16" style="8" bestFit="1" customWidth="1"/>
    <col min="17" max="17" width="27.81640625" style="8" bestFit="1" customWidth="1"/>
    <col min="18" max="18" width="11.1796875" style="8" bestFit="1" customWidth="1"/>
    <col min="19" max="16384" width="9.1796875" style="8"/>
  </cols>
  <sheetData>
    <row r="1" spans="1:18" ht="15.5" x14ac:dyDescent="0.35">
      <c r="A1" s="328" t="s">
        <v>224</v>
      </c>
    </row>
    <row r="3" spans="1:18" s="325" customFormat="1" ht="23" x14ac:dyDescent="0.25">
      <c r="A3" s="302" t="s">
        <v>225</v>
      </c>
      <c r="B3" s="302" t="s">
        <v>226</v>
      </c>
      <c r="C3" s="302" t="s">
        <v>227</v>
      </c>
      <c r="D3" s="302" t="s">
        <v>228</v>
      </c>
      <c r="E3" s="302" t="s">
        <v>229</v>
      </c>
      <c r="F3" s="302" t="s">
        <v>230</v>
      </c>
      <c r="G3" s="302" t="s">
        <v>231</v>
      </c>
      <c r="H3" s="302" t="s">
        <v>232</v>
      </c>
      <c r="I3" s="302" t="s">
        <v>233</v>
      </c>
      <c r="J3" s="302" t="s">
        <v>234</v>
      </c>
      <c r="K3" s="302" t="s">
        <v>235</v>
      </c>
      <c r="L3" s="302" t="s">
        <v>236</v>
      </c>
      <c r="O3" s="329" t="s">
        <v>237</v>
      </c>
      <c r="P3" s="329" t="s">
        <v>238</v>
      </c>
      <c r="Q3" s="329" t="s">
        <v>239</v>
      </c>
      <c r="R3" s="300"/>
    </row>
    <row r="4" spans="1:18" s="300" customFormat="1" ht="11.5" x14ac:dyDescent="0.25">
      <c r="A4" s="326">
        <v>501</v>
      </c>
      <c r="B4" s="326" t="s">
        <v>240</v>
      </c>
      <c r="C4" s="327">
        <v>57.0636011709</v>
      </c>
      <c r="D4" s="327">
        <v>4.5788297042E-4</v>
      </c>
      <c r="E4" s="327">
        <v>57.064059053870423</v>
      </c>
      <c r="F4" s="330">
        <v>0.99999197598316669</v>
      </c>
      <c r="G4" s="330">
        <v>8.0240168332179604E-6</v>
      </c>
      <c r="H4" s="330">
        <v>0.99999999999999989</v>
      </c>
      <c r="I4" s="327">
        <f>VLOOKUP($A4,[1]allTZs!$B$1:$Y$1402,17,FALSE)</f>
        <v>2577.8124827000001</v>
      </c>
      <c r="J4" s="300" t="str">
        <f>VLOOKUP($A4,[1]allTZs!$B$1:$Y$1402,23,FALSE)</f>
        <v>Buildout</v>
      </c>
      <c r="K4" s="327">
        <f>$I4*F4</f>
        <v>2577.7917982892459</v>
      </c>
      <c r="L4" s="327">
        <f>$I4*G4</f>
        <v>2.0684410754064183E-2</v>
      </c>
      <c r="O4" s="331" t="s">
        <v>241</v>
      </c>
      <c r="P4" s="327">
        <v>448287.9088240494</v>
      </c>
      <c r="Q4" s="327">
        <v>416991.43787445547</v>
      </c>
    </row>
    <row r="5" spans="1:18" s="300" customFormat="1" ht="11.5" x14ac:dyDescent="0.25">
      <c r="A5" s="326">
        <v>502</v>
      </c>
      <c r="B5" s="326" t="s">
        <v>240</v>
      </c>
      <c r="C5" s="327">
        <v>46.063400876899998</v>
      </c>
      <c r="D5" s="327">
        <v>0</v>
      </c>
      <c r="E5" s="327">
        <v>46.063400876899998</v>
      </c>
      <c r="F5" s="330">
        <v>1</v>
      </c>
      <c r="G5" s="330">
        <v>0</v>
      </c>
      <c r="H5" s="330">
        <v>1</v>
      </c>
      <c r="I5" s="327">
        <f>VLOOKUP($A5,[1]allTZs!$B$1:$Y$1402,17,FALSE)</f>
        <v>2188.8626342100001</v>
      </c>
      <c r="J5" s="300" t="str">
        <f>VLOOKUP($A5,[1]allTZs!$B$1:$Y$1402,23,FALSE)</f>
        <v>Buildout</v>
      </c>
      <c r="K5" s="327">
        <f t="shared" ref="K5:L68" si="0">$I5*F5</f>
        <v>2188.8626342100001</v>
      </c>
      <c r="L5" s="327">
        <f t="shared" si="0"/>
        <v>0</v>
      </c>
      <c r="O5" s="331" t="s">
        <v>242</v>
      </c>
      <c r="P5" s="327">
        <v>37643.396969918045</v>
      </c>
      <c r="Q5" s="327">
        <v>17.976383964498833</v>
      </c>
    </row>
    <row r="6" spans="1:18" s="300" customFormat="1" ht="11.5" x14ac:dyDescent="0.25">
      <c r="A6" s="326">
        <v>503</v>
      </c>
      <c r="B6" s="326" t="s">
        <v>240</v>
      </c>
      <c r="C6" s="327">
        <v>26.249627691099999</v>
      </c>
      <c r="D6" s="327">
        <v>0</v>
      </c>
      <c r="E6" s="327">
        <v>26.249627691099999</v>
      </c>
      <c r="F6" s="330">
        <v>1</v>
      </c>
      <c r="G6" s="330">
        <v>0</v>
      </c>
      <c r="H6" s="330">
        <v>1</v>
      </c>
      <c r="I6" s="327">
        <f>VLOOKUP($A6,[1]allTZs!$B$1:$Y$1402,17,FALSE)</f>
        <v>799.17687227600004</v>
      </c>
      <c r="J6" s="300" t="str">
        <f>VLOOKUP($A6,[1]allTZs!$B$1:$Y$1402,23,FALSE)</f>
        <v>Buildout</v>
      </c>
      <c r="K6" s="327">
        <f t="shared" si="0"/>
        <v>799.17687227600004</v>
      </c>
      <c r="L6" s="327">
        <f t="shared" si="0"/>
        <v>0</v>
      </c>
      <c r="O6" s="331" t="s">
        <v>243</v>
      </c>
      <c r="P6" s="327">
        <v>43894.606030096096</v>
      </c>
      <c r="Q6" s="327">
        <v>9.9560903907057269E-2</v>
      </c>
    </row>
    <row r="7" spans="1:18" s="300" customFormat="1" ht="11.5" x14ac:dyDescent="0.25">
      <c r="A7" s="326">
        <v>504</v>
      </c>
      <c r="B7" s="326" t="s">
        <v>240</v>
      </c>
      <c r="C7" s="327">
        <v>63.281117571000003</v>
      </c>
      <c r="D7" s="327">
        <v>0</v>
      </c>
      <c r="E7" s="327">
        <v>63.281117571000003</v>
      </c>
      <c r="F7" s="330">
        <v>1</v>
      </c>
      <c r="G7" s="330">
        <v>0</v>
      </c>
      <c r="H7" s="330">
        <v>1</v>
      </c>
      <c r="I7" s="327">
        <f>VLOOKUP($A7,[1]allTZs!$B$1:$Y$1402,17,FALSE)</f>
        <v>2690.096043</v>
      </c>
      <c r="J7" s="300" t="str">
        <f>VLOOKUP($A7,[1]allTZs!$B$1:$Y$1402,23,FALSE)</f>
        <v>Buildout</v>
      </c>
      <c r="K7" s="327">
        <f t="shared" si="0"/>
        <v>2690.096043</v>
      </c>
      <c r="L7" s="327">
        <f t="shared" si="0"/>
        <v>0</v>
      </c>
      <c r="O7" s="331" t="s">
        <v>244</v>
      </c>
      <c r="P7" s="327">
        <v>601.55756605499857</v>
      </c>
      <c r="Q7" s="327">
        <v>271005.67363714508</v>
      </c>
    </row>
    <row r="8" spans="1:18" s="300" customFormat="1" ht="11.5" x14ac:dyDescent="0.25">
      <c r="A8" s="326">
        <v>505</v>
      </c>
      <c r="B8" s="326" t="s">
        <v>240</v>
      </c>
      <c r="C8" s="327">
        <v>13.288854669899999</v>
      </c>
      <c r="D8" s="327">
        <v>0</v>
      </c>
      <c r="E8" s="327">
        <v>13.288854669899999</v>
      </c>
      <c r="F8" s="330">
        <v>1</v>
      </c>
      <c r="G8" s="330">
        <v>0</v>
      </c>
      <c r="H8" s="330">
        <v>1</v>
      </c>
      <c r="I8" s="327">
        <f>VLOOKUP($A8,[1]allTZs!$B$1:$Y$1402,17,FALSE)</f>
        <v>294.71664025799998</v>
      </c>
      <c r="J8" s="300" t="str">
        <f>VLOOKUP($A8,[1]allTZs!$B$1:$Y$1402,23,FALSE)</f>
        <v>Buildout</v>
      </c>
      <c r="K8" s="327">
        <f t="shared" si="0"/>
        <v>294.71664025799998</v>
      </c>
      <c r="L8" s="327">
        <f t="shared" si="0"/>
        <v>0</v>
      </c>
      <c r="O8" s="332" t="s">
        <v>245</v>
      </c>
      <c r="P8" s="333">
        <v>530427.46939011849</v>
      </c>
      <c r="Q8" s="333">
        <v>688015.18745646894</v>
      </c>
    </row>
    <row r="9" spans="1:18" s="300" customFormat="1" ht="11.5" x14ac:dyDescent="0.25">
      <c r="A9" s="326">
        <v>506</v>
      </c>
      <c r="B9" s="326" t="s">
        <v>240</v>
      </c>
      <c r="C9" s="327">
        <v>38.278899068199998</v>
      </c>
      <c r="D9" s="327">
        <v>0</v>
      </c>
      <c r="E9" s="327">
        <v>38.278899068199998</v>
      </c>
      <c r="F9" s="330">
        <v>1</v>
      </c>
      <c r="G9" s="330">
        <v>0</v>
      </c>
      <c r="H9" s="330">
        <v>1</v>
      </c>
      <c r="I9" s="327">
        <f>VLOOKUP($A9,[1]allTZs!$B$1:$Y$1402,17,FALSE)</f>
        <v>1469.2807668600001</v>
      </c>
      <c r="J9" s="300" t="str">
        <f>VLOOKUP($A9,[1]allTZs!$B$1:$Y$1402,23,FALSE)</f>
        <v>Buildout</v>
      </c>
      <c r="K9" s="327">
        <f t="shared" si="0"/>
        <v>1469.2807668600001</v>
      </c>
      <c r="L9" s="327">
        <f t="shared" si="0"/>
        <v>0</v>
      </c>
    </row>
    <row r="10" spans="1:18" s="300" customFormat="1" ht="11.5" x14ac:dyDescent="0.25">
      <c r="A10" s="326">
        <v>507</v>
      </c>
      <c r="B10" s="326" t="s">
        <v>240</v>
      </c>
      <c r="C10" s="327">
        <v>69.92959046</v>
      </c>
      <c r="D10" s="327">
        <v>0</v>
      </c>
      <c r="E10" s="327">
        <v>69.92959046</v>
      </c>
      <c r="F10" s="330">
        <v>1</v>
      </c>
      <c r="G10" s="330">
        <v>0</v>
      </c>
      <c r="H10" s="330">
        <v>1</v>
      </c>
      <c r="I10" s="327">
        <f>VLOOKUP($A10,[1]allTZs!$B$1:$Y$1402,17,FALSE)</f>
        <v>2106.0408049399998</v>
      </c>
      <c r="J10" s="300" t="str">
        <f>VLOOKUP($A10,[1]allTZs!$B$1:$Y$1402,23,FALSE)</f>
        <v>Buildout</v>
      </c>
      <c r="K10" s="327">
        <f t="shared" si="0"/>
        <v>2106.0408049399998</v>
      </c>
      <c r="L10" s="327">
        <f t="shared" si="0"/>
        <v>0</v>
      </c>
      <c r="O10" s="325" t="s">
        <v>246</v>
      </c>
    </row>
    <row r="11" spans="1:18" s="300" customFormat="1" ht="11.5" x14ac:dyDescent="0.25">
      <c r="A11" s="326">
        <v>508</v>
      </c>
      <c r="B11" s="326" t="s">
        <v>240</v>
      </c>
      <c r="C11" s="327">
        <v>24.939951793799999</v>
      </c>
      <c r="D11" s="327">
        <v>0</v>
      </c>
      <c r="E11" s="327">
        <v>24.939951793799999</v>
      </c>
      <c r="F11" s="330">
        <v>1</v>
      </c>
      <c r="G11" s="330">
        <v>0</v>
      </c>
      <c r="H11" s="330">
        <v>1</v>
      </c>
      <c r="I11" s="327">
        <f>VLOOKUP($A11,[1]allTZs!$B$1:$Y$1402,17,FALSE)</f>
        <v>1004.6180342</v>
      </c>
      <c r="J11" s="300" t="str">
        <f>VLOOKUP($A11,[1]allTZs!$B$1:$Y$1402,23,FALSE)</f>
        <v>Buildout</v>
      </c>
      <c r="K11" s="327">
        <f t="shared" si="0"/>
        <v>1004.6180342</v>
      </c>
      <c r="L11" s="327">
        <f t="shared" si="0"/>
        <v>0</v>
      </c>
      <c r="O11" s="334" t="s">
        <v>247</v>
      </c>
      <c r="P11" s="318">
        <f>P4+P5+P6+Q5</f>
        <v>529843.88820802805</v>
      </c>
    </row>
    <row r="12" spans="1:18" s="300" customFormat="1" ht="11.5" x14ac:dyDescent="0.25">
      <c r="A12" s="326">
        <v>509</v>
      </c>
      <c r="B12" s="326" t="s">
        <v>240</v>
      </c>
      <c r="C12" s="327">
        <v>39.900709289300003</v>
      </c>
      <c r="D12" s="327">
        <v>0</v>
      </c>
      <c r="E12" s="327">
        <v>39.900709289300003</v>
      </c>
      <c r="F12" s="330">
        <v>1</v>
      </c>
      <c r="G12" s="330">
        <v>0</v>
      </c>
      <c r="H12" s="330">
        <v>1</v>
      </c>
      <c r="I12" s="327">
        <f>VLOOKUP($A12,[1]allTZs!$B$1:$Y$1402,17,FALSE)</f>
        <v>1334.8297443500001</v>
      </c>
      <c r="J12" s="300" t="str">
        <f>VLOOKUP($A12,[1]allTZs!$B$1:$Y$1402,23,FALSE)</f>
        <v>Buildout</v>
      </c>
      <c r="K12" s="327">
        <f t="shared" si="0"/>
        <v>1334.8297443500001</v>
      </c>
      <c r="L12" s="327">
        <f t="shared" si="0"/>
        <v>0</v>
      </c>
      <c r="O12" s="334" t="s">
        <v>248</v>
      </c>
      <c r="P12" s="318">
        <f>Q4</f>
        <v>416991.43787445547</v>
      </c>
    </row>
    <row r="13" spans="1:18" s="300" customFormat="1" ht="11.5" x14ac:dyDescent="0.25">
      <c r="A13" s="326">
        <v>512</v>
      </c>
      <c r="B13" s="326" t="s">
        <v>240</v>
      </c>
      <c r="C13" s="327">
        <v>31.377038626499999</v>
      </c>
      <c r="D13" s="327">
        <v>0</v>
      </c>
      <c r="E13" s="327">
        <v>31.377038626499999</v>
      </c>
      <c r="F13" s="330">
        <v>1</v>
      </c>
      <c r="G13" s="330">
        <v>0</v>
      </c>
      <c r="H13" s="330">
        <v>1</v>
      </c>
      <c r="I13" s="327">
        <f>VLOOKUP($A13,[1]allTZs!$B$1:$Y$1402,17,FALSE)</f>
        <v>1338.46802435</v>
      </c>
      <c r="J13" s="300" t="str">
        <f>VLOOKUP($A13,[1]allTZs!$B$1:$Y$1402,23,FALSE)</f>
        <v>Buildout</v>
      </c>
      <c r="K13" s="327">
        <f t="shared" si="0"/>
        <v>1338.46802435</v>
      </c>
      <c r="L13" s="327">
        <f t="shared" si="0"/>
        <v>0</v>
      </c>
      <c r="O13" s="334" t="s">
        <v>249</v>
      </c>
      <c r="P13" s="318">
        <f>P11+P12</f>
        <v>946835.32608248352</v>
      </c>
    </row>
    <row r="14" spans="1:18" s="300" customFormat="1" ht="11.5" x14ac:dyDescent="0.25">
      <c r="A14" s="326">
        <v>513</v>
      </c>
      <c r="B14" s="326" t="s">
        <v>240</v>
      </c>
      <c r="C14" s="327">
        <v>41.367644278999997</v>
      </c>
      <c r="D14" s="327">
        <v>0</v>
      </c>
      <c r="E14" s="327">
        <v>41.367644278999997</v>
      </c>
      <c r="F14" s="330">
        <v>1</v>
      </c>
      <c r="G14" s="330">
        <v>0</v>
      </c>
      <c r="H14" s="330">
        <v>1</v>
      </c>
      <c r="I14" s="327">
        <f>VLOOKUP($A14,[1]allTZs!$B$1:$Y$1402,17,FALSE)</f>
        <v>1657.5121980500001</v>
      </c>
      <c r="J14" s="300" t="str">
        <f>VLOOKUP($A14,[1]allTZs!$B$1:$Y$1402,23,FALSE)</f>
        <v>Buildout</v>
      </c>
      <c r="K14" s="327">
        <f t="shared" si="0"/>
        <v>1657.5121980500001</v>
      </c>
      <c r="L14" s="327">
        <f t="shared" si="0"/>
        <v>0</v>
      </c>
      <c r="O14" s="334" t="s">
        <v>244</v>
      </c>
      <c r="P14" s="335">
        <f>P7+Q7</f>
        <v>271607.23120320006</v>
      </c>
    </row>
    <row r="15" spans="1:18" s="300" customFormat="1" ht="11.5" x14ac:dyDescent="0.25">
      <c r="A15" s="326">
        <v>514</v>
      </c>
      <c r="B15" s="326" t="s">
        <v>240</v>
      </c>
      <c r="C15" s="327">
        <v>98.308361614299997</v>
      </c>
      <c r="D15" s="327">
        <v>0</v>
      </c>
      <c r="E15" s="327">
        <v>98.308361614299997</v>
      </c>
      <c r="F15" s="330">
        <v>1</v>
      </c>
      <c r="G15" s="330">
        <v>0</v>
      </c>
      <c r="H15" s="330">
        <v>1</v>
      </c>
      <c r="I15" s="327">
        <f>VLOOKUP($A15,[1]allTZs!$B$1:$Y$1402,17,FALSE)</f>
        <v>3717.3018521200001</v>
      </c>
      <c r="J15" s="300" t="str">
        <f>VLOOKUP($A15,[1]allTZs!$B$1:$Y$1402,23,FALSE)</f>
        <v>Buildout</v>
      </c>
      <c r="K15" s="327">
        <f t="shared" si="0"/>
        <v>3717.3018521200001</v>
      </c>
      <c r="L15" s="327">
        <f t="shared" si="0"/>
        <v>0</v>
      </c>
    </row>
    <row r="16" spans="1:18" s="300" customFormat="1" ht="11.5" x14ac:dyDescent="0.25">
      <c r="A16" s="326">
        <v>515</v>
      </c>
      <c r="B16" s="326" t="s">
        <v>240</v>
      </c>
      <c r="C16" s="327">
        <v>24.389566589099999</v>
      </c>
      <c r="D16" s="327">
        <v>0</v>
      </c>
      <c r="E16" s="327">
        <v>24.389566589099999</v>
      </c>
      <c r="F16" s="330">
        <v>1</v>
      </c>
      <c r="G16" s="330">
        <v>0</v>
      </c>
      <c r="H16" s="330">
        <v>1</v>
      </c>
      <c r="I16" s="327">
        <f>VLOOKUP($A16,[1]allTZs!$B$1:$Y$1402,17,FALSE)</f>
        <v>0</v>
      </c>
      <c r="J16" s="300" t="str">
        <f>VLOOKUP($A16,[1]allTZs!$B$1:$Y$1402,23,FALSE)</f>
        <v>Buildout</v>
      </c>
      <c r="K16" s="327">
        <f t="shared" si="0"/>
        <v>0</v>
      </c>
      <c r="L16" s="327">
        <f t="shared" si="0"/>
        <v>0</v>
      </c>
    </row>
    <row r="17" spans="1:12" s="300" customFormat="1" ht="11.5" x14ac:dyDescent="0.25">
      <c r="A17" s="326">
        <v>516</v>
      </c>
      <c r="B17" s="326" t="s">
        <v>240</v>
      </c>
      <c r="C17" s="327">
        <v>63.539492959900002</v>
      </c>
      <c r="D17" s="327">
        <v>0</v>
      </c>
      <c r="E17" s="327">
        <v>63.539492959900002</v>
      </c>
      <c r="F17" s="330">
        <v>1</v>
      </c>
      <c r="G17" s="330">
        <v>0</v>
      </c>
      <c r="H17" s="330">
        <v>1</v>
      </c>
      <c r="I17" s="327">
        <f>VLOOKUP($A17,[1]allTZs!$B$1:$Y$1402,17,FALSE)</f>
        <v>2281.3649386900001</v>
      </c>
      <c r="J17" s="300" t="str">
        <f>VLOOKUP($A17,[1]allTZs!$B$1:$Y$1402,23,FALSE)</f>
        <v>Buildout</v>
      </c>
      <c r="K17" s="327">
        <f t="shared" si="0"/>
        <v>2281.3649386900001</v>
      </c>
      <c r="L17" s="327">
        <f t="shared" si="0"/>
        <v>0</v>
      </c>
    </row>
    <row r="18" spans="1:12" s="300" customFormat="1" ht="11.5" x14ac:dyDescent="0.25">
      <c r="A18" s="326">
        <v>517</v>
      </c>
      <c r="B18" s="326" t="s">
        <v>240</v>
      </c>
      <c r="C18" s="327">
        <v>64.591204891900006</v>
      </c>
      <c r="D18" s="327">
        <v>0</v>
      </c>
      <c r="E18" s="327">
        <v>64.591204891900006</v>
      </c>
      <c r="F18" s="330">
        <v>1</v>
      </c>
      <c r="G18" s="330">
        <v>0</v>
      </c>
      <c r="H18" s="330">
        <v>1</v>
      </c>
      <c r="I18" s="327">
        <f>VLOOKUP($A18,[1]allTZs!$B$1:$Y$1402,17,FALSE)</f>
        <v>3152.6075588099998</v>
      </c>
      <c r="J18" s="300" t="str">
        <f>VLOOKUP($A18,[1]allTZs!$B$1:$Y$1402,23,FALSE)</f>
        <v>Buildout</v>
      </c>
      <c r="K18" s="327">
        <f t="shared" si="0"/>
        <v>3152.6075588099998</v>
      </c>
      <c r="L18" s="327">
        <f t="shared" si="0"/>
        <v>0</v>
      </c>
    </row>
    <row r="19" spans="1:12" s="300" customFormat="1" ht="11.5" x14ac:dyDescent="0.25">
      <c r="A19" s="326">
        <v>518</v>
      </c>
      <c r="B19" s="326" t="s">
        <v>240</v>
      </c>
      <c r="C19" s="327">
        <v>14.996589118499999</v>
      </c>
      <c r="D19" s="327">
        <v>0</v>
      </c>
      <c r="E19" s="327">
        <v>14.996589118499999</v>
      </c>
      <c r="F19" s="330">
        <v>1</v>
      </c>
      <c r="G19" s="330">
        <v>0</v>
      </c>
      <c r="H19" s="330">
        <v>1</v>
      </c>
      <c r="I19" s="327">
        <f>VLOOKUP($A19,[1]allTZs!$B$1:$Y$1402,17,FALSE)</f>
        <v>0</v>
      </c>
      <c r="J19" s="300" t="str">
        <f>VLOOKUP($A19,[1]allTZs!$B$1:$Y$1402,23,FALSE)</f>
        <v>Buildout</v>
      </c>
      <c r="K19" s="327">
        <f t="shared" si="0"/>
        <v>0</v>
      </c>
      <c r="L19" s="327">
        <f t="shared" si="0"/>
        <v>0</v>
      </c>
    </row>
    <row r="20" spans="1:12" s="300" customFormat="1" ht="11.5" x14ac:dyDescent="0.25">
      <c r="A20" s="326">
        <v>559</v>
      </c>
      <c r="B20" s="326" t="s">
        <v>240</v>
      </c>
      <c r="C20" s="327">
        <v>20.7982231035</v>
      </c>
      <c r="D20" s="327">
        <v>0</v>
      </c>
      <c r="E20" s="327">
        <v>20.7982231035</v>
      </c>
      <c r="F20" s="330">
        <v>1</v>
      </c>
      <c r="G20" s="330">
        <v>0</v>
      </c>
      <c r="H20" s="330">
        <v>1</v>
      </c>
      <c r="I20" s="327">
        <f>VLOOKUP($A20,[1]allTZs!$B$1:$Y$1402,17,FALSE)</f>
        <v>954.06445082100004</v>
      </c>
      <c r="J20" s="300" t="str">
        <f>VLOOKUP($A20,[1]allTZs!$B$1:$Y$1402,23,FALSE)</f>
        <v>Buildout</v>
      </c>
      <c r="K20" s="327">
        <f t="shared" si="0"/>
        <v>954.06445082100004</v>
      </c>
      <c r="L20" s="327">
        <f t="shared" si="0"/>
        <v>0</v>
      </c>
    </row>
    <row r="21" spans="1:12" s="300" customFormat="1" ht="11.5" x14ac:dyDescent="0.25">
      <c r="A21" s="326">
        <v>560</v>
      </c>
      <c r="B21" s="326" t="s">
        <v>240</v>
      </c>
      <c r="C21" s="327">
        <v>7.1610392091400001</v>
      </c>
      <c r="D21" s="327">
        <v>0</v>
      </c>
      <c r="E21" s="327">
        <v>7.1610392091400001</v>
      </c>
      <c r="F21" s="330">
        <v>1</v>
      </c>
      <c r="G21" s="330">
        <v>0</v>
      </c>
      <c r="H21" s="330">
        <v>1</v>
      </c>
      <c r="I21" s="327">
        <f>VLOOKUP($A21,[1]allTZs!$B$1:$Y$1402,17,FALSE)</f>
        <v>235.86966605000001</v>
      </c>
      <c r="J21" s="300" t="str">
        <f>VLOOKUP($A21,[1]allTZs!$B$1:$Y$1402,23,FALSE)</f>
        <v>Buildout</v>
      </c>
      <c r="K21" s="327">
        <f t="shared" si="0"/>
        <v>235.86966605000001</v>
      </c>
      <c r="L21" s="327">
        <f t="shared" si="0"/>
        <v>0</v>
      </c>
    </row>
    <row r="22" spans="1:12" s="300" customFormat="1" ht="11.5" x14ac:dyDescent="0.25">
      <c r="A22" s="326">
        <v>561</v>
      </c>
      <c r="B22" s="326" t="s">
        <v>240</v>
      </c>
      <c r="C22" s="327">
        <v>29.431048417</v>
      </c>
      <c r="D22" s="327">
        <v>0</v>
      </c>
      <c r="E22" s="327">
        <v>29.431048417</v>
      </c>
      <c r="F22" s="330">
        <v>1</v>
      </c>
      <c r="G22" s="330">
        <v>0</v>
      </c>
      <c r="H22" s="330">
        <v>1</v>
      </c>
      <c r="I22" s="327">
        <f>VLOOKUP($A22,[1]allTZs!$B$1:$Y$1402,17,FALSE)</f>
        <v>1196.07628858</v>
      </c>
      <c r="J22" s="300" t="str">
        <f>VLOOKUP($A22,[1]allTZs!$B$1:$Y$1402,23,FALSE)</f>
        <v>Buildout</v>
      </c>
      <c r="K22" s="327">
        <f t="shared" si="0"/>
        <v>1196.07628858</v>
      </c>
      <c r="L22" s="327">
        <f t="shared" si="0"/>
        <v>0</v>
      </c>
    </row>
    <row r="23" spans="1:12" s="300" customFormat="1" ht="11.5" x14ac:dyDescent="0.25">
      <c r="A23" s="326">
        <v>562</v>
      </c>
      <c r="B23" s="326" t="s">
        <v>240</v>
      </c>
      <c r="C23" s="327">
        <v>19.579814364899999</v>
      </c>
      <c r="D23" s="327">
        <v>0</v>
      </c>
      <c r="E23" s="327">
        <v>19.579814364899999</v>
      </c>
      <c r="F23" s="330">
        <v>1</v>
      </c>
      <c r="G23" s="330">
        <v>0</v>
      </c>
      <c r="H23" s="330">
        <v>1</v>
      </c>
      <c r="I23" s="327">
        <f>VLOOKUP($A23,[1]allTZs!$B$1:$Y$1402,17,FALSE)</f>
        <v>836.823159895</v>
      </c>
      <c r="J23" s="300" t="str">
        <f>VLOOKUP($A23,[1]allTZs!$B$1:$Y$1402,23,FALSE)</f>
        <v>Buildout</v>
      </c>
      <c r="K23" s="327">
        <f t="shared" si="0"/>
        <v>836.823159895</v>
      </c>
      <c r="L23" s="327">
        <f t="shared" si="0"/>
        <v>0</v>
      </c>
    </row>
    <row r="24" spans="1:12" s="300" customFormat="1" ht="11.5" x14ac:dyDescent="0.25">
      <c r="A24" s="326">
        <v>601</v>
      </c>
      <c r="B24" s="326" t="s">
        <v>240</v>
      </c>
      <c r="C24" s="327">
        <v>75.623756657200005</v>
      </c>
      <c r="D24" s="327">
        <v>4.3941113834599997E-2</v>
      </c>
      <c r="E24" s="327">
        <v>75.667697771034611</v>
      </c>
      <c r="F24" s="330">
        <v>0.99941928834722094</v>
      </c>
      <c r="G24" s="330">
        <v>5.807116527790084E-4</v>
      </c>
      <c r="H24" s="330">
        <v>0.99999999999999989</v>
      </c>
      <c r="I24" s="327">
        <f>VLOOKUP($A24,[1]allTZs!$B$1:$Y$1402,17,FALSE)</f>
        <v>2648.6280000000002</v>
      </c>
      <c r="J24" s="300" t="str">
        <f>VLOOKUP($A24,[1]allTZs!$B$1:$Y$1402,23,FALSE)</f>
        <v>Area Structure Plan</v>
      </c>
      <c r="K24" s="327">
        <f t="shared" si="0"/>
        <v>2647.0899108565231</v>
      </c>
      <c r="L24" s="327">
        <f t="shared" si="0"/>
        <v>1.5380891434767596</v>
      </c>
    </row>
    <row r="25" spans="1:12" s="300" customFormat="1" ht="11.5" x14ac:dyDescent="0.25">
      <c r="A25" s="326">
        <v>612</v>
      </c>
      <c r="B25" s="326" t="s">
        <v>240</v>
      </c>
      <c r="C25" s="327">
        <v>0</v>
      </c>
      <c r="D25" s="327">
        <v>66.494144104499995</v>
      </c>
      <c r="E25" s="327">
        <v>66.494144104499995</v>
      </c>
      <c r="F25" s="330">
        <v>0</v>
      </c>
      <c r="G25" s="330">
        <v>1</v>
      </c>
      <c r="H25" s="330">
        <v>1</v>
      </c>
      <c r="I25" s="327">
        <f>VLOOKUP($A25,[1]allTZs!$B$1:$Y$1402,17,FALSE)</f>
        <v>3748.28</v>
      </c>
      <c r="J25" s="300" t="str">
        <f>VLOOKUP($A25,[1]allTZs!$B$1:$Y$1402,23,FALSE)</f>
        <v>Area Structure Plan</v>
      </c>
      <c r="K25" s="327">
        <f t="shared" si="0"/>
        <v>0</v>
      </c>
      <c r="L25" s="327">
        <f t="shared" si="0"/>
        <v>3748.28</v>
      </c>
    </row>
    <row r="26" spans="1:12" s="300" customFormat="1" ht="11.5" x14ac:dyDescent="0.25">
      <c r="A26" s="326">
        <v>613</v>
      </c>
      <c r="B26" s="326" t="s">
        <v>240</v>
      </c>
      <c r="C26" s="327">
        <v>104.61016690300001</v>
      </c>
      <c r="D26" s="327">
        <v>0</v>
      </c>
      <c r="E26" s="327">
        <v>104.61016690300001</v>
      </c>
      <c r="F26" s="330">
        <v>1</v>
      </c>
      <c r="G26" s="330">
        <v>0</v>
      </c>
      <c r="H26" s="330">
        <v>1</v>
      </c>
      <c r="I26" s="327">
        <f>VLOOKUP($A26,[1]allTZs!$B$1:$Y$1402,17,FALSE)</f>
        <v>4075.28015177</v>
      </c>
      <c r="J26" s="300" t="str">
        <f>VLOOKUP($A26,[1]allTZs!$B$1:$Y$1402,23,FALSE)</f>
        <v>Area Structure Plan</v>
      </c>
      <c r="K26" s="327">
        <f t="shared" si="0"/>
        <v>4075.28015177</v>
      </c>
      <c r="L26" s="327">
        <f t="shared" si="0"/>
        <v>0</v>
      </c>
    </row>
    <row r="27" spans="1:12" s="300" customFormat="1" ht="11.5" x14ac:dyDescent="0.25">
      <c r="A27" s="326">
        <v>614</v>
      </c>
      <c r="B27" s="326" t="s">
        <v>240</v>
      </c>
      <c r="C27" s="327">
        <v>13.0516150381</v>
      </c>
      <c r="D27" s="327">
        <v>0</v>
      </c>
      <c r="E27" s="327">
        <v>13.0516150381</v>
      </c>
      <c r="F27" s="330">
        <v>1</v>
      </c>
      <c r="G27" s="330">
        <v>0</v>
      </c>
      <c r="H27" s="330">
        <v>1</v>
      </c>
      <c r="I27" s="327">
        <f>VLOOKUP($A27,[1]allTZs!$B$1:$Y$1402,17,FALSE)</f>
        <v>259.404</v>
      </c>
      <c r="J27" s="300" t="str">
        <f>VLOOKUP($A27,[1]allTZs!$B$1:$Y$1402,23,FALSE)</f>
        <v>Area Structure Plan</v>
      </c>
      <c r="K27" s="327">
        <f t="shared" si="0"/>
        <v>259.404</v>
      </c>
      <c r="L27" s="327">
        <f t="shared" si="0"/>
        <v>0</v>
      </c>
    </row>
    <row r="28" spans="1:12" s="300" customFormat="1" ht="11.5" x14ac:dyDescent="0.25">
      <c r="A28" s="326">
        <v>615</v>
      </c>
      <c r="B28" s="326" t="s">
        <v>240</v>
      </c>
      <c r="C28" s="327">
        <v>27.1789800359</v>
      </c>
      <c r="D28" s="327">
        <v>41.031585214300001</v>
      </c>
      <c r="E28" s="327">
        <v>68.210565250200005</v>
      </c>
      <c r="F28" s="330">
        <v>0.39845704160647322</v>
      </c>
      <c r="G28" s="330">
        <v>0.60154295839352667</v>
      </c>
      <c r="H28" s="330">
        <v>0.99999999999999989</v>
      </c>
      <c r="I28" s="327">
        <f>VLOOKUP($A28,[1]allTZs!$B$1:$Y$1402,17,FALSE)</f>
        <v>2204.0839999999998</v>
      </c>
      <c r="J28" s="300" t="str">
        <f>VLOOKUP($A28,[1]allTZs!$B$1:$Y$1402,23,FALSE)</f>
        <v>Area Structure Plan</v>
      </c>
      <c r="K28" s="327">
        <f t="shared" si="0"/>
        <v>878.23279009216185</v>
      </c>
      <c r="L28" s="327">
        <f t="shared" si="0"/>
        <v>1325.8512099078378</v>
      </c>
    </row>
    <row r="29" spans="1:12" s="300" customFormat="1" ht="11.5" x14ac:dyDescent="0.25">
      <c r="A29" s="326">
        <v>616</v>
      </c>
      <c r="B29" s="326" t="s">
        <v>240</v>
      </c>
      <c r="C29" s="327">
        <v>4.7635083660799999</v>
      </c>
      <c r="D29" s="327">
        <v>0</v>
      </c>
      <c r="E29" s="327">
        <v>4.7635083660799999</v>
      </c>
      <c r="F29" s="330">
        <v>1</v>
      </c>
      <c r="G29" s="330">
        <v>0</v>
      </c>
      <c r="H29" s="330">
        <v>1</v>
      </c>
      <c r="I29" s="327">
        <f>VLOOKUP($A29,[1]allTZs!$B$1:$Y$1402,17,FALSE)</f>
        <v>0</v>
      </c>
      <c r="J29" s="300" t="str">
        <f>VLOOKUP($A29,[1]allTZs!$B$1:$Y$1402,23,FALSE)</f>
        <v>Area Structure Plan</v>
      </c>
      <c r="K29" s="327">
        <f t="shared" si="0"/>
        <v>0</v>
      </c>
      <c r="L29" s="327">
        <f t="shared" si="0"/>
        <v>0</v>
      </c>
    </row>
    <row r="30" spans="1:12" s="300" customFormat="1" ht="11.5" x14ac:dyDescent="0.25">
      <c r="A30" s="326">
        <v>617</v>
      </c>
      <c r="B30" s="326" t="s">
        <v>240</v>
      </c>
      <c r="C30" s="327">
        <v>0</v>
      </c>
      <c r="D30" s="327">
        <v>0</v>
      </c>
      <c r="E30" s="327">
        <v>0</v>
      </c>
      <c r="F30" s="330">
        <v>0</v>
      </c>
      <c r="G30" s="330">
        <v>0</v>
      </c>
      <c r="H30" s="330">
        <v>0</v>
      </c>
      <c r="I30" s="327">
        <f>VLOOKUP($A30,[1]allTZs!$B$1:$Y$1402,17,FALSE)</f>
        <v>0</v>
      </c>
      <c r="J30" s="300" t="str">
        <f>VLOOKUP($A30,[1]allTZs!$B$1:$Y$1402,23,FALSE)</f>
        <v>Buildout</v>
      </c>
      <c r="K30" s="327">
        <f t="shared" si="0"/>
        <v>0</v>
      </c>
      <c r="L30" s="327">
        <f t="shared" si="0"/>
        <v>0</v>
      </c>
    </row>
    <row r="31" spans="1:12" s="300" customFormat="1" ht="11.5" x14ac:dyDescent="0.25">
      <c r="A31" s="326">
        <v>618</v>
      </c>
      <c r="B31" s="326" t="s">
        <v>240</v>
      </c>
      <c r="C31" s="327">
        <v>52.247034023799998</v>
      </c>
      <c r="D31" s="327">
        <v>0</v>
      </c>
      <c r="E31" s="327">
        <v>52.247034023799998</v>
      </c>
      <c r="F31" s="330">
        <v>1</v>
      </c>
      <c r="G31" s="330">
        <v>0</v>
      </c>
      <c r="H31" s="330">
        <v>1</v>
      </c>
      <c r="I31" s="327">
        <f>VLOOKUP($A31,[1]allTZs!$B$1:$Y$1402,17,FALSE)</f>
        <v>2557</v>
      </c>
      <c r="J31" s="300" t="str">
        <f>VLOOKUP($A31,[1]allTZs!$B$1:$Y$1402,23,FALSE)</f>
        <v>Area Structure Plan</v>
      </c>
      <c r="K31" s="327">
        <f t="shared" si="0"/>
        <v>2557</v>
      </c>
      <c r="L31" s="327">
        <f t="shared" si="0"/>
        <v>0</v>
      </c>
    </row>
    <row r="32" spans="1:12" s="300" customFormat="1" ht="11.5" x14ac:dyDescent="0.25">
      <c r="A32" s="326">
        <v>619</v>
      </c>
      <c r="B32" s="326" t="s">
        <v>240</v>
      </c>
      <c r="C32" s="327">
        <v>63.951207935399999</v>
      </c>
      <c r="D32" s="327">
        <v>2.68972914146</v>
      </c>
      <c r="E32" s="327">
        <v>66.640937076859998</v>
      </c>
      <c r="F32" s="330">
        <v>0.95963848559995768</v>
      </c>
      <c r="G32" s="330">
        <v>4.0361514400042334E-2</v>
      </c>
      <c r="H32" s="330">
        <v>1</v>
      </c>
      <c r="I32" s="327">
        <f>VLOOKUP($A32,[1]allTZs!$B$1:$Y$1402,17,FALSE)</f>
        <v>1649.67</v>
      </c>
      <c r="J32" s="300" t="str">
        <f>VLOOKUP($A32,[1]allTZs!$B$1:$Y$1402,23,FALSE)</f>
        <v>Area Structure Plan</v>
      </c>
      <c r="K32" s="327">
        <f t="shared" si="0"/>
        <v>1583.0868205396823</v>
      </c>
      <c r="L32" s="327">
        <f t="shared" si="0"/>
        <v>66.583179460317837</v>
      </c>
    </row>
    <row r="33" spans="1:12" s="300" customFormat="1" ht="11.5" x14ac:dyDescent="0.25">
      <c r="A33" s="326">
        <v>620</v>
      </c>
      <c r="B33" s="326" t="s">
        <v>240</v>
      </c>
      <c r="C33" s="327">
        <v>63.147412271299999</v>
      </c>
      <c r="D33" s="327">
        <v>4.2572319498700004</v>
      </c>
      <c r="E33" s="327">
        <v>67.404644221170003</v>
      </c>
      <c r="F33" s="330">
        <v>0.93684067323460596</v>
      </c>
      <c r="G33" s="330">
        <v>6.3159326765393972E-2</v>
      </c>
      <c r="H33" s="330">
        <v>0.99999999999999989</v>
      </c>
      <c r="I33" s="327">
        <f>VLOOKUP($A33,[1]allTZs!$B$1:$Y$1402,17,FALSE)</f>
        <v>2472.4250000000002</v>
      </c>
      <c r="J33" s="300" t="str">
        <f>VLOOKUP($A33,[1]allTZs!$B$1:$Y$1402,23,FALSE)</f>
        <v>Area Structure Plan</v>
      </c>
      <c r="K33" s="327">
        <f t="shared" si="0"/>
        <v>2316.2683015220709</v>
      </c>
      <c r="L33" s="327">
        <f t="shared" si="0"/>
        <v>156.15669847792921</v>
      </c>
    </row>
    <row r="34" spans="1:12" s="300" customFormat="1" ht="11.5" x14ac:dyDescent="0.25">
      <c r="A34" s="326">
        <v>621</v>
      </c>
      <c r="B34" s="326" t="s">
        <v>240</v>
      </c>
      <c r="C34" s="327">
        <v>53.894653155599997</v>
      </c>
      <c r="D34" s="327">
        <v>0</v>
      </c>
      <c r="E34" s="327">
        <v>53.894653155599997</v>
      </c>
      <c r="F34" s="330">
        <v>1</v>
      </c>
      <c r="G34" s="330">
        <v>0</v>
      </c>
      <c r="H34" s="330">
        <v>1</v>
      </c>
      <c r="I34" s="327">
        <f>VLOOKUP($A34,[1]allTZs!$B$1:$Y$1402,17,FALSE)</f>
        <v>1975</v>
      </c>
      <c r="J34" s="300" t="str">
        <f>VLOOKUP($A34,[1]allTZs!$B$1:$Y$1402,23,FALSE)</f>
        <v>Area Structure Plan</v>
      </c>
      <c r="K34" s="327">
        <f t="shared" si="0"/>
        <v>1975</v>
      </c>
      <c r="L34" s="327">
        <f t="shared" si="0"/>
        <v>0</v>
      </c>
    </row>
    <row r="35" spans="1:12" s="300" customFormat="1" ht="11.5" x14ac:dyDescent="0.25">
      <c r="A35" s="326">
        <v>622</v>
      </c>
      <c r="B35" s="326" t="s">
        <v>240</v>
      </c>
      <c r="C35" s="327">
        <v>3.16423542212</v>
      </c>
      <c r="D35" s="327">
        <v>0</v>
      </c>
      <c r="E35" s="327">
        <v>3.16423542212</v>
      </c>
      <c r="F35" s="330">
        <v>1</v>
      </c>
      <c r="G35" s="330">
        <v>0</v>
      </c>
      <c r="H35" s="330">
        <v>1</v>
      </c>
      <c r="I35" s="327">
        <f>VLOOKUP($A35,[1]allTZs!$B$1:$Y$1402,17,FALSE)</f>
        <v>21</v>
      </c>
      <c r="J35" s="300" t="str">
        <f>VLOOKUP($A35,[1]allTZs!$B$1:$Y$1402,23,FALSE)</f>
        <v>Buildout</v>
      </c>
      <c r="K35" s="327">
        <f t="shared" si="0"/>
        <v>21</v>
      </c>
      <c r="L35" s="327">
        <f t="shared" si="0"/>
        <v>0</v>
      </c>
    </row>
    <row r="36" spans="1:12" s="300" customFormat="1" ht="11.5" x14ac:dyDescent="0.25">
      <c r="A36" s="326">
        <v>623</v>
      </c>
      <c r="B36" s="326" t="s">
        <v>240</v>
      </c>
      <c r="C36" s="327">
        <v>53.611131980400003</v>
      </c>
      <c r="D36" s="327">
        <v>3.0084400777599999E-2</v>
      </c>
      <c r="E36" s="327">
        <v>53.641216381177607</v>
      </c>
      <c r="F36" s="330">
        <v>0.99943915513466697</v>
      </c>
      <c r="G36" s="330">
        <v>5.6084486533300242E-4</v>
      </c>
      <c r="H36" s="330">
        <v>1</v>
      </c>
      <c r="I36" s="327">
        <f>VLOOKUP($A36,[1]allTZs!$B$1:$Y$1402,17,FALSE)</f>
        <v>2687</v>
      </c>
      <c r="J36" s="300" t="str">
        <f>VLOOKUP($A36,[1]allTZs!$B$1:$Y$1402,23,FALSE)</f>
        <v>Area Structure Plan</v>
      </c>
      <c r="K36" s="327">
        <f t="shared" si="0"/>
        <v>2685.4930098468503</v>
      </c>
      <c r="L36" s="327">
        <f t="shared" si="0"/>
        <v>1.5069901531497776</v>
      </c>
    </row>
    <row r="37" spans="1:12" s="300" customFormat="1" ht="11.5" x14ac:dyDescent="0.25">
      <c r="A37" s="326">
        <v>624</v>
      </c>
      <c r="B37" s="326" t="s">
        <v>240</v>
      </c>
      <c r="C37" s="327">
        <v>63.0560694244</v>
      </c>
      <c r="D37" s="327">
        <v>0</v>
      </c>
      <c r="E37" s="327">
        <v>63.0560694244</v>
      </c>
      <c r="F37" s="330">
        <v>1</v>
      </c>
      <c r="G37" s="330">
        <v>0</v>
      </c>
      <c r="H37" s="330">
        <v>1</v>
      </c>
      <c r="I37" s="327">
        <f>VLOOKUP($A37,[1]allTZs!$B$1:$Y$1402,17,FALSE)</f>
        <v>1914.0864845200001</v>
      </c>
      <c r="J37" s="300" t="str">
        <f>VLOOKUP($A37,[1]allTZs!$B$1:$Y$1402,23,FALSE)</f>
        <v>Area Structure Plan</v>
      </c>
      <c r="K37" s="327">
        <f t="shared" si="0"/>
        <v>1914.0864845200001</v>
      </c>
      <c r="L37" s="327">
        <f t="shared" si="0"/>
        <v>0</v>
      </c>
    </row>
    <row r="38" spans="1:12" s="300" customFormat="1" ht="11.5" x14ac:dyDescent="0.25">
      <c r="A38" s="326">
        <v>625</v>
      </c>
      <c r="B38" s="326" t="s">
        <v>240</v>
      </c>
      <c r="C38" s="327">
        <v>105.52515203</v>
      </c>
      <c r="D38" s="327">
        <v>9.0021797236199994</v>
      </c>
      <c r="E38" s="327">
        <v>114.52733175362</v>
      </c>
      <c r="F38" s="330">
        <v>0.92139710595034041</v>
      </c>
      <c r="G38" s="330">
        <v>7.8602894049659519E-2</v>
      </c>
      <c r="H38" s="330">
        <v>0.99999999999999989</v>
      </c>
      <c r="I38" s="327">
        <f>VLOOKUP($A38,[1]allTZs!$B$1:$Y$1402,17,FALSE)</f>
        <v>5115.933</v>
      </c>
      <c r="J38" s="300" t="str">
        <f>VLOOKUP($A38,[1]allTZs!$B$1:$Y$1402,23,FALSE)</f>
        <v>Area Structure Plan</v>
      </c>
      <c r="K38" s="327">
        <f t="shared" si="0"/>
        <v>4713.805860435843</v>
      </c>
      <c r="L38" s="327">
        <f t="shared" si="0"/>
        <v>402.12713956415678</v>
      </c>
    </row>
    <row r="39" spans="1:12" s="300" customFormat="1" ht="11.5" x14ac:dyDescent="0.25">
      <c r="A39" s="326">
        <v>626</v>
      </c>
      <c r="B39" s="326" t="s">
        <v>240</v>
      </c>
      <c r="C39" s="327">
        <v>93.564260028500001</v>
      </c>
      <c r="D39" s="327">
        <v>27.559989018469999</v>
      </c>
      <c r="E39" s="327">
        <v>121.12424904696999</v>
      </c>
      <c r="F39" s="330">
        <v>0.7724651402562448</v>
      </c>
      <c r="G39" s="330">
        <v>0.22753485974375526</v>
      </c>
      <c r="H39" s="330">
        <v>1</v>
      </c>
      <c r="I39" s="327">
        <f>VLOOKUP($A39,[1]allTZs!$B$1:$Y$1402,17,FALSE)</f>
        <v>8038.8140000000003</v>
      </c>
      <c r="J39" s="300" t="str">
        <f>VLOOKUP($A39,[1]allTZs!$B$1:$Y$1402,23,FALSE)</f>
        <v>Area Structure Plan</v>
      </c>
      <c r="K39" s="327">
        <f t="shared" si="0"/>
        <v>6209.7035840038643</v>
      </c>
      <c r="L39" s="327">
        <f t="shared" si="0"/>
        <v>1829.1104159961362</v>
      </c>
    </row>
    <row r="40" spans="1:12" s="300" customFormat="1" ht="11.5" x14ac:dyDescent="0.25">
      <c r="A40" s="326">
        <v>627</v>
      </c>
      <c r="B40" s="326" t="s">
        <v>240</v>
      </c>
      <c r="C40" s="327">
        <v>94.5035975662</v>
      </c>
      <c r="D40" s="327">
        <v>7.4439885090600004</v>
      </c>
      <c r="E40" s="327">
        <v>101.94758607526001</v>
      </c>
      <c r="F40" s="330">
        <v>0.92698219942584337</v>
      </c>
      <c r="G40" s="330">
        <v>7.3017800574156605E-2</v>
      </c>
      <c r="H40" s="330">
        <v>1</v>
      </c>
      <c r="I40" s="327">
        <f>VLOOKUP($A40,[1]allTZs!$B$1:$Y$1402,17,FALSE)</f>
        <v>3924.3820000000001</v>
      </c>
      <c r="J40" s="300" t="str">
        <f>VLOOKUP($A40,[1]allTZs!$B$1:$Y$1402,23,FALSE)</f>
        <v>Area Structure Plan</v>
      </c>
      <c r="K40" s="327">
        <f t="shared" si="0"/>
        <v>3637.8322577471899</v>
      </c>
      <c r="L40" s="327">
        <f t="shared" si="0"/>
        <v>286.54974225280984</v>
      </c>
    </row>
    <row r="41" spans="1:12" s="300" customFormat="1" ht="11.5" x14ac:dyDescent="0.25">
      <c r="A41" s="326">
        <v>628</v>
      </c>
      <c r="B41" s="326" t="s">
        <v>240</v>
      </c>
      <c r="C41" s="327">
        <v>11.650410881599999</v>
      </c>
      <c r="D41" s="327">
        <v>0</v>
      </c>
      <c r="E41" s="327">
        <v>11.650410881599999</v>
      </c>
      <c r="F41" s="330">
        <v>1</v>
      </c>
      <c r="G41" s="330">
        <v>0</v>
      </c>
      <c r="H41" s="330">
        <v>1</v>
      </c>
      <c r="I41" s="327">
        <f>VLOOKUP($A41,[1]allTZs!$B$1:$Y$1402,17,FALSE)</f>
        <v>15</v>
      </c>
      <c r="J41" s="300" t="str">
        <f>VLOOKUP($A41,[1]allTZs!$B$1:$Y$1402,23,FALSE)</f>
        <v>Area Structure Plan</v>
      </c>
      <c r="K41" s="327">
        <f t="shared" si="0"/>
        <v>15</v>
      </c>
      <c r="L41" s="327">
        <f t="shared" si="0"/>
        <v>0</v>
      </c>
    </row>
    <row r="42" spans="1:12" s="300" customFormat="1" ht="11.5" x14ac:dyDescent="0.25">
      <c r="A42" s="326">
        <v>629</v>
      </c>
      <c r="B42" s="326" t="s">
        <v>240</v>
      </c>
      <c r="C42" s="327">
        <v>2.02944873538E-2</v>
      </c>
      <c r="D42" s="327">
        <v>77.227839480399993</v>
      </c>
      <c r="E42" s="327">
        <v>77.248133967753787</v>
      </c>
      <c r="F42" s="330">
        <v>2.6271815656118844E-4</v>
      </c>
      <c r="G42" s="330">
        <v>0.99973728184343891</v>
      </c>
      <c r="H42" s="330">
        <v>1</v>
      </c>
      <c r="I42" s="327">
        <f>VLOOKUP($A42,[1]allTZs!$B$1:$Y$1402,17,FALSE)</f>
        <v>4268.7022400899996</v>
      </c>
      <c r="J42" s="300" t="str">
        <f>VLOOKUP($A42,[1]allTZs!$B$1:$Y$1402,23,FALSE)</f>
        <v>Area Structure Plan</v>
      </c>
      <c r="K42" s="327">
        <f t="shared" si="0"/>
        <v>1.1214655834250604</v>
      </c>
      <c r="L42" s="327">
        <f t="shared" si="0"/>
        <v>4267.5807745065749</v>
      </c>
    </row>
    <row r="43" spans="1:12" s="300" customFormat="1" ht="11.5" x14ac:dyDescent="0.25">
      <c r="A43" s="326">
        <v>630</v>
      </c>
      <c r="B43" s="326" t="s">
        <v>240</v>
      </c>
      <c r="C43" s="327">
        <v>0</v>
      </c>
      <c r="D43" s="327">
        <v>0</v>
      </c>
      <c r="E43" s="327">
        <v>0</v>
      </c>
      <c r="F43" s="330">
        <v>0</v>
      </c>
      <c r="G43" s="330">
        <v>0</v>
      </c>
      <c r="H43" s="330">
        <v>0</v>
      </c>
      <c r="I43" s="327">
        <f>VLOOKUP($A43,[1]allTZs!$B$1:$Y$1402,17,FALSE)</f>
        <v>0</v>
      </c>
      <c r="J43" s="300" t="str">
        <f>VLOOKUP($A43,[1]allTZs!$B$1:$Y$1402,23,FALSE)</f>
        <v>Area Structure Plan</v>
      </c>
      <c r="K43" s="327">
        <f t="shared" si="0"/>
        <v>0</v>
      </c>
      <c r="L43" s="327">
        <f t="shared" si="0"/>
        <v>0</v>
      </c>
    </row>
    <row r="44" spans="1:12" s="300" customFormat="1" ht="11.5" x14ac:dyDescent="0.25">
      <c r="A44" s="326">
        <v>631</v>
      </c>
      <c r="B44" s="326" t="s">
        <v>240</v>
      </c>
      <c r="C44" s="327">
        <v>62.676627444200001</v>
      </c>
      <c r="D44" s="327">
        <v>0</v>
      </c>
      <c r="E44" s="327">
        <v>62.676627444200001</v>
      </c>
      <c r="F44" s="330">
        <v>1</v>
      </c>
      <c r="G44" s="330">
        <v>0</v>
      </c>
      <c r="H44" s="330">
        <v>1</v>
      </c>
      <c r="I44" s="327">
        <f>VLOOKUP($A44,[1]allTZs!$B$1:$Y$1402,17,FALSE)</f>
        <v>2840</v>
      </c>
      <c r="J44" s="300" t="str">
        <f>VLOOKUP($A44,[1]allTZs!$B$1:$Y$1402,23,FALSE)</f>
        <v>Area Structure Plan</v>
      </c>
      <c r="K44" s="327">
        <f t="shared" si="0"/>
        <v>2840</v>
      </c>
      <c r="L44" s="327">
        <f t="shared" si="0"/>
        <v>0</v>
      </c>
    </row>
    <row r="45" spans="1:12" s="300" customFormat="1" ht="11.5" x14ac:dyDescent="0.25">
      <c r="A45" s="326">
        <v>632</v>
      </c>
      <c r="B45" s="326" t="s">
        <v>240</v>
      </c>
      <c r="C45" s="327">
        <v>72.137253600500003</v>
      </c>
      <c r="D45" s="327">
        <v>9.5978637958600004</v>
      </c>
      <c r="E45" s="327">
        <v>81.73511739636001</v>
      </c>
      <c r="F45" s="330">
        <v>0.88257356077049642</v>
      </c>
      <c r="G45" s="330">
        <v>0.11742643922950347</v>
      </c>
      <c r="H45" s="330">
        <v>0.99999999999999989</v>
      </c>
      <c r="I45" s="327">
        <f>VLOOKUP($A45,[1]allTZs!$B$1:$Y$1402,17,FALSE)</f>
        <v>3348</v>
      </c>
      <c r="J45" s="300" t="str">
        <f>VLOOKUP($A45,[1]allTZs!$B$1:$Y$1402,23,FALSE)</f>
        <v>Area Structure Plan</v>
      </c>
      <c r="K45" s="327">
        <f t="shared" si="0"/>
        <v>2954.8562814596221</v>
      </c>
      <c r="L45" s="327">
        <f t="shared" si="0"/>
        <v>393.14371854037762</v>
      </c>
    </row>
    <row r="46" spans="1:12" s="300" customFormat="1" ht="11.5" x14ac:dyDescent="0.25">
      <c r="A46" s="326">
        <v>633</v>
      </c>
      <c r="B46" s="326" t="s">
        <v>240</v>
      </c>
      <c r="C46" s="327">
        <v>84.789015050000003</v>
      </c>
      <c r="D46" s="327">
        <v>1.35673793486E-5</v>
      </c>
      <c r="E46" s="327">
        <v>84.789028617379358</v>
      </c>
      <c r="F46" s="330">
        <v>0.99999983998661646</v>
      </c>
      <c r="G46" s="330">
        <v>1.6001338345111162E-7</v>
      </c>
      <c r="H46" s="330">
        <v>0.99999999999999989</v>
      </c>
      <c r="I46" s="327">
        <f>VLOOKUP($A46,[1]allTZs!$B$1:$Y$1402,17,FALSE)</f>
        <v>813</v>
      </c>
      <c r="J46" s="300" t="str">
        <f>VLOOKUP($A46,[1]allTZs!$B$1:$Y$1402,23,FALSE)</f>
        <v>Area Structure Plan</v>
      </c>
      <c r="K46" s="327">
        <f t="shared" si="0"/>
        <v>812.99986990911918</v>
      </c>
      <c r="L46" s="327">
        <f t="shared" si="0"/>
        <v>1.3009088074575375E-4</v>
      </c>
    </row>
    <row r="47" spans="1:12" s="300" customFormat="1" ht="11.5" x14ac:dyDescent="0.25">
      <c r="A47" s="326">
        <v>634</v>
      </c>
      <c r="B47" s="326" t="s">
        <v>240</v>
      </c>
      <c r="C47" s="327">
        <v>10.999150341</v>
      </c>
      <c r="D47" s="327">
        <v>0</v>
      </c>
      <c r="E47" s="327">
        <v>10.999150341</v>
      </c>
      <c r="F47" s="330">
        <v>1</v>
      </c>
      <c r="G47" s="330">
        <v>0</v>
      </c>
      <c r="H47" s="330">
        <v>1</v>
      </c>
      <c r="I47" s="327">
        <f>VLOOKUP($A47,[1]allTZs!$B$1:$Y$1402,17,FALSE)</f>
        <v>280</v>
      </c>
      <c r="J47" s="300" t="str">
        <f>VLOOKUP($A47,[1]allTZs!$B$1:$Y$1402,23,FALSE)</f>
        <v>Area Structure Plan</v>
      </c>
      <c r="K47" s="327">
        <f t="shared" si="0"/>
        <v>280</v>
      </c>
      <c r="L47" s="327">
        <f t="shared" si="0"/>
        <v>0</v>
      </c>
    </row>
    <row r="48" spans="1:12" s="300" customFormat="1" ht="11.5" x14ac:dyDescent="0.25">
      <c r="A48" s="326">
        <v>635</v>
      </c>
      <c r="B48" s="326" t="s">
        <v>240</v>
      </c>
      <c r="C48" s="327">
        <v>22.470901537500001</v>
      </c>
      <c r="D48" s="327">
        <v>0</v>
      </c>
      <c r="E48" s="327">
        <v>22.470901537500001</v>
      </c>
      <c r="F48" s="330">
        <v>1</v>
      </c>
      <c r="G48" s="330">
        <v>0</v>
      </c>
      <c r="H48" s="330">
        <v>1</v>
      </c>
      <c r="I48" s="327">
        <f>VLOOKUP($A48,[1]allTZs!$B$1:$Y$1402,17,FALSE)</f>
        <v>1008</v>
      </c>
      <c r="J48" s="300" t="str">
        <f>VLOOKUP($A48,[1]allTZs!$B$1:$Y$1402,23,FALSE)</f>
        <v>Area Structure Plan</v>
      </c>
      <c r="K48" s="327">
        <f t="shared" si="0"/>
        <v>1008</v>
      </c>
      <c r="L48" s="327">
        <f t="shared" si="0"/>
        <v>0</v>
      </c>
    </row>
    <row r="49" spans="1:12" s="300" customFormat="1" ht="11.5" x14ac:dyDescent="0.25">
      <c r="A49" s="326">
        <v>636</v>
      </c>
      <c r="B49" s="326" t="s">
        <v>240</v>
      </c>
      <c r="C49" s="327">
        <v>32.2962999497</v>
      </c>
      <c r="D49" s="327">
        <v>3.6805018728100001E-3</v>
      </c>
      <c r="E49" s="327">
        <v>32.299980451572807</v>
      </c>
      <c r="F49" s="330">
        <v>0.99988605250463458</v>
      </c>
      <c r="G49" s="330">
        <v>1.1394749536545873E-4</v>
      </c>
      <c r="H49" s="330">
        <v>1</v>
      </c>
      <c r="I49" s="327">
        <f>VLOOKUP($A49,[1]allTZs!$B$1:$Y$1402,17,FALSE)</f>
        <v>1634.1389999999999</v>
      </c>
      <c r="J49" s="300" t="str">
        <f>VLOOKUP($A49,[1]allTZs!$B$1:$Y$1402,23,FALSE)</f>
        <v>Area Structure Plan</v>
      </c>
      <c r="K49" s="327">
        <f t="shared" si="0"/>
        <v>1633.9527939538709</v>
      </c>
      <c r="L49" s="327">
        <f t="shared" si="0"/>
        <v>0.18620604612901537</v>
      </c>
    </row>
    <row r="50" spans="1:12" s="300" customFormat="1" ht="11.5" x14ac:dyDescent="0.25">
      <c r="A50" s="326">
        <v>637</v>
      </c>
      <c r="B50" s="326" t="s">
        <v>240</v>
      </c>
      <c r="C50" s="327">
        <v>21.402537743900002</v>
      </c>
      <c r="D50" s="327">
        <v>11.601850627999999</v>
      </c>
      <c r="E50" s="327">
        <v>33.004388371899999</v>
      </c>
      <c r="F50" s="330">
        <v>0.64847551491431865</v>
      </c>
      <c r="G50" s="330">
        <v>0.35152448508568146</v>
      </c>
      <c r="H50" s="330">
        <v>1</v>
      </c>
      <c r="I50" s="327">
        <f>VLOOKUP($A50,[1]allTZs!$B$1:$Y$1402,17,FALSE)</f>
        <v>921.90499999999997</v>
      </c>
      <c r="J50" s="300" t="str">
        <f>VLOOKUP($A50,[1]allTZs!$B$1:$Y$1402,23,FALSE)</f>
        <v>Area Structure Plan</v>
      </c>
      <c r="K50" s="327">
        <f t="shared" si="0"/>
        <v>597.83281957708493</v>
      </c>
      <c r="L50" s="327">
        <f t="shared" si="0"/>
        <v>324.07218042291515</v>
      </c>
    </row>
    <row r="51" spans="1:12" s="300" customFormat="1" ht="11.5" x14ac:dyDescent="0.25">
      <c r="A51" s="326">
        <v>638</v>
      </c>
      <c r="B51" s="326" t="s">
        <v>240</v>
      </c>
      <c r="C51" s="327">
        <v>37.9320693385</v>
      </c>
      <c r="D51" s="327">
        <v>5.60487927457</v>
      </c>
      <c r="E51" s="327">
        <v>43.536948613070003</v>
      </c>
      <c r="F51" s="330">
        <v>0.87126155017470863</v>
      </c>
      <c r="G51" s="330">
        <v>0.12873844982529134</v>
      </c>
      <c r="H51" s="330">
        <v>1</v>
      </c>
      <c r="I51" s="327">
        <f>VLOOKUP($A51,[1]allTZs!$B$1:$Y$1402,17,FALSE)</f>
        <v>1304.2270000000001</v>
      </c>
      <c r="J51" s="300" t="str">
        <f>VLOOKUP($A51,[1]allTZs!$B$1:$Y$1402,23,FALSE)</f>
        <v>Area Structure Plan</v>
      </c>
      <c r="K51" s="327">
        <f t="shared" si="0"/>
        <v>1136.3228377997098</v>
      </c>
      <c r="L51" s="327">
        <f t="shared" si="0"/>
        <v>167.90416220029027</v>
      </c>
    </row>
    <row r="52" spans="1:12" s="300" customFormat="1" ht="11.5" x14ac:dyDescent="0.25">
      <c r="A52" s="326">
        <v>639</v>
      </c>
      <c r="B52" s="326" t="s">
        <v>240</v>
      </c>
      <c r="C52" s="327">
        <v>29.176483276999999</v>
      </c>
      <c r="D52" s="327">
        <v>21.981367988300001</v>
      </c>
      <c r="E52" s="327">
        <v>51.157851265299996</v>
      </c>
      <c r="F52" s="330">
        <v>0.57032268860733404</v>
      </c>
      <c r="G52" s="330">
        <v>0.42967731139266602</v>
      </c>
      <c r="H52" s="330">
        <v>1</v>
      </c>
      <c r="I52" s="327">
        <f>VLOOKUP($A52,[1]allTZs!$B$1:$Y$1402,17,FALSE)</f>
        <v>3904.776104</v>
      </c>
      <c r="J52" s="300" t="str">
        <f>VLOOKUP($A52,[1]allTZs!$B$1:$Y$1402,23,FALSE)</f>
        <v>Area Structure Plan</v>
      </c>
      <c r="K52" s="327">
        <f t="shared" si="0"/>
        <v>2226.982406042951</v>
      </c>
      <c r="L52" s="327">
        <f t="shared" si="0"/>
        <v>1677.7936979570493</v>
      </c>
    </row>
    <row r="53" spans="1:12" s="300" customFormat="1" ht="11.5" x14ac:dyDescent="0.25">
      <c r="A53" s="326">
        <v>640</v>
      </c>
      <c r="B53" s="326" t="s">
        <v>240</v>
      </c>
      <c r="C53" s="327">
        <v>42.983492474099997</v>
      </c>
      <c r="D53" s="327">
        <v>3.2506742056400002</v>
      </c>
      <c r="E53" s="327">
        <v>46.234166679739999</v>
      </c>
      <c r="F53" s="330">
        <v>0.92969108261089384</v>
      </c>
      <c r="G53" s="330">
        <v>7.0308917389106065E-2</v>
      </c>
      <c r="H53" s="330">
        <v>0.99999999999999989</v>
      </c>
      <c r="I53" s="327">
        <f>VLOOKUP($A53,[1]allTZs!$B$1:$Y$1402,17,FALSE)</f>
        <v>2162.5540000000001</v>
      </c>
      <c r="J53" s="300" t="str">
        <f>VLOOKUP($A53,[1]allTZs!$B$1:$Y$1402,23,FALSE)</f>
        <v>Area Structure Plan</v>
      </c>
      <c r="K53" s="327">
        <f t="shared" si="0"/>
        <v>2010.5071694645189</v>
      </c>
      <c r="L53" s="327">
        <f t="shared" si="0"/>
        <v>152.04683053548089</v>
      </c>
    </row>
    <row r="54" spans="1:12" s="300" customFormat="1" ht="11.5" x14ac:dyDescent="0.25">
      <c r="A54" s="326">
        <v>641</v>
      </c>
      <c r="B54" s="326" t="s">
        <v>240</v>
      </c>
      <c r="C54" s="327">
        <v>19.628163319399999</v>
      </c>
      <c r="D54" s="327">
        <v>0.62658628057599997</v>
      </c>
      <c r="E54" s="327">
        <v>20.254749599975998</v>
      </c>
      <c r="F54" s="330">
        <v>0.96906472343767003</v>
      </c>
      <c r="G54" s="330">
        <v>3.0935276562329975E-2</v>
      </c>
      <c r="H54" s="330">
        <v>1</v>
      </c>
      <c r="I54" s="327">
        <f>VLOOKUP($A54,[1]allTZs!$B$1:$Y$1402,17,FALSE)</f>
        <v>276.83499999999998</v>
      </c>
      <c r="J54" s="300" t="str">
        <f>VLOOKUP($A54,[1]allTZs!$B$1:$Y$1402,23,FALSE)</f>
        <v>Area Structure Plan</v>
      </c>
      <c r="K54" s="327">
        <f t="shared" si="0"/>
        <v>268.27103271286734</v>
      </c>
      <c r="L54" s="327">
        <f t="shared" si="0"/>
        <v>8.563967287132618</v>
      </c>
    </row>
    <row r="55" spans="1:12" s="300" customFormat="1" ht="11.5" x14ac:dyDescent="0.25">
      <c r="A55" s="326">
        <v>642</v>
      </c>
      <c r="B55" s="326" t="s">
        <v>240</v>
      </c>
      <c r="C55" s="327">
        <v>32.575274133500002</v>
      </c>
      <c r="D55" s="327">
        <v>1.688382316</v>
      </c>
      <c r="E55" s="327">
        <v>34.263656449500004</v>
      </c>
      <c r="F55" s="330">
        <v>0.9507238137736862</v>
      </c>
      <c r="G55" s="330">
        <v>4.9276186226313794E-2</v>
      </c>
      <c r="H55" s="330">
        <v>1</v>
      </c>
      <c r="I55" s="327">
        <f>VLOOKUP($A55,[1]allTZs!$B$1:$Y$1402,17,FALSE)</f>
        <v>822.755</v>
      </c>
      <c r="J55" s="300" t="str">
        <f>VLOOKUP($A55,[1]allTZs!$B$1:$Y$1402,23,FALSE)</f>
        <v>Area Structure Plan</v>
      </c>
      <c r="K55" s="327">
        <f t="shared" si="0"/>
        <v>782.2127714013692</v>
      </c>
      <c r="L55" s="327">
        <f t="shared" si="0"/>
        <v>40.542228598630807</v>
      </c>
    </row>
    <row r="56" spans="1:12" s="300" customFormat="1" ht="11.5" x14ac:dyDescent="0.25">
      <c r="A56" s="326">
        <v>643</v>
      </c>
      <c r="B56" s="326" t="s">
        <v>240</v>
      </c>
      <c r="C56" s="327">
        <v>31.095116439600002</v>
      </c>
      <c r="D56" s="327">
        <v>0</v>
      </c>
      <c r="E56" s="327">
        <v>31.095116439600002</v>
      </c>
      <c r="F56" s="330">
        <v>1</v>
      </c>
      <c r="G56" s="330">
        <v>0</v>
      </c>
      <c r="H56" s="330">
        <v>1</v>
      </c>
      <c r="I56" s="327">
        <f>VLOOKUP($A56,[1]allTZs!$B$1:$Y$1402,17,FALSE)</f>
        <v>1411</v>
      </c>
      <c r="J56" s="300" t="str">
        <f>VLOOKUP($A56,[1]allTZs!$B$1:$Y$1402,23,FALSE)</f>
        <v>Area Structure Plan</v>
      </c>
      <c r="K56" s="327">
        <f t="shared" si="0"/>
        <v>1411</v>
      </c>
      <c r="L56" s="327">
        <f t="shared" si="0"/>
        <v>0</v>
      </c>
    </row>
    <row r="57" spans="1:12" s="300" customFormat="1" ht="11.5" x14ac:dyDescent="0.25">
      <c r="A57" s="326">
        <v>644</v>
      </c>
      <c r="B57" s="326" t="s">
        <v>240</v>
      </c>
      <c r="C57" s="327">
        <v>33.972510640099998</v>
      </c>
      <c r="D57" s="327">
        <v>0</v>
      </c>
      <c r="E57" s="327">
        <v>33.972510640099998</v>
      </c>
      <c r="F57" s="330">
        <v>1</v>
      </c>
      <c r="G57" s="330">
        <v>0</v>
      </c>
      <c r="H57" s="330">
        <v>1</v>
      </c>
      <c r="I57" s="327">
        <f>VLOOKUP($A57,[1]allTZs!$B$1:$Y$1402,17,FALSE)</f>
        <v>1451</v>
      </c>
      <c r="J57" s="300" t="str">
        <f>VLOOKUP($A57,[1]allTZs!$B$1:$Y$1402,23,FALSE)</f>
        <v>Area Structure Plan</v>
      </c>
      <c r="K57" s="327">
        <f t="shared" si="0"/>
        <v>1451</v>
      </c>
      <c r="L57" s="327">
        <f t="shared" si="0"/>
        <v>0</v>
      </c>
    </row>
    <row r="58" spans="1:12" s="300" customFormat="1" ht="11.5" x14ac:dyDescent="0.25">
      <c r="A58" s="326">
        <v>1001</v>
      </c>
      <c r="B58" s="326" t="s">
        <v>240</v>
      </c>
      <c r="C58" s="327">
        <v>0</v>
      </c>
      <c r="D58" s="327">
        <v>126.73017510299999</v>
      </c>
      <c r="E58" s="327">
        <v>126.73017510299999</v>
      </c>
      <c r="F58" s="330">
        <v>0</v>
      </c>
      <c r="G58" s="330">
        <v>1</v>
      </c>
      <c r="H58" s="330">
        <v>1</v>
      </c>
      <c r="I58" s="327">
        <f>VLOOKUP($A58,[1]allTZs!$B$1:$Y$1402,17,FALSE)</f>
        <v>8178.1670077700001</v>
      </c>
      <c r="J58" s="300" t="str">
        <f>VLOOKUP($A58,[1]allTZs!$B$1:$Y$1402,23,FALSE)</f>
        <v>Unplanned</v>
      </c>
      <c r="K58" s="327">
        <f t="shared" si="0"/>
        <v>0</v>
      </c>
      <c r="L58" s="327">
        <f t="shared" si="0"/>
        <v>8178.1670077700001</v>
      </c>
    </row>
    <row r="59" spans="1:12" s="300" customFormat="1" ht="11.5" x14ac:dyDescent="0.25">
      <c r="A59" s="326">
        <v>1002</v>
      </c>
      <c r="B59" s="326" t="s">
        <v>240</v>
      </c>
      <c r="C59" s="327">
        <v>0</v>
      </c>
      <c r="D59" s="327">
        <v>118.09008555299999</v>
      </c>
      <c r="E59" s="327">
        <v>118.09008555299999</v>
      </c>
      <c r="F59" s="330">
        <v>0</v>
      </c>
      <c r="G59" s="330">
        <v>1</v>
      </c>
      <c r="H59" s="330">
        <v>1</v>
      </c>
      <c r="I59" s="327">
        <f>VLOOKUP($A59,[1]allTZs!$B$1:$Y$1402,17,FALSE)</f>
        <v>6949.1415481900003</v>
      </c>
      <c r="J59" s="300" t="str">
        <f>VLOOKUP($A59,[1]allTZs!$B$1:$Y$1402,23,FALSE)</f>
        <v>Unplanned</v>
      </c>
      <c r="K59" s="327">
        <f t="shared" si="0"/>
        <v>0</v>
      </c>
      <c r="L59" s="327">
        <f t="shared" si="0"/>
        <v>6949.1415481900003</v>
      </c>
    </row>
    <row r="60" spans="1:12" s="300" customFormat="1" ht="11.5" x14ac:dyDescent="0.25">
      <c r="A60" s="326">
        <v>1003</v>
      </c>
      <c r="B60" s="326" t="s">
        <v>240</v>
      </c>
      <c r="C60" s="327">
        <v>0</v>
      </c>
      <c r="D60" s="327">
        <v>121.326432192</v>
      </c>
      <c r="E60" s="327">
        <v>121.326432192</v>
      </c>
      <c r="F60" s="330">
        <v>0</v>
      </c>
      <c r="G60" s="330">
        <v>1</v>
      </c>
      <c r="H60" s="330">
        <v>1</v>
      </c>
      <c r="I60" s="327">
        <f>VLOOKUP($A60,[1]allTZs!$B$1:$Y$1402,17,FALSE)</f>
        <v>7211.0383142399996</v>
      </c>
      <c r="J60" s="300" t="str">
        <f>VLOOKUP($A60,[1]allTZs!$B$1:$Y$1402,23,FALSE)</f>
        <v>Unplanned</v>
      </c>
      <c r="K60" s="327">
        <f t="shared" si="0"/>
        <v>0</v>
      </c>
      <c r="L60" s="327">
        <f t="shared" si="0"/>
        <v>7211.0383142399996</v>
      </c>
    </row>
    <row r="61" spans="1:12" s="300" customFormat="1" ht="11.5" x14ac:dyDescent="0.25">
      <c r="A61" s="326">
        <v>1004</v>
      </c>
      <c r="B61" s="326" t="s">
        <v>240</v>
      </c>
      <c r="C61" s="327">
        <v>0</v>
      </c>
      <c r="D61" s="327">
        <v>114.02507927800001</v>
      </c>
      <c r="E61" s="327">
        <v>114.02507927800001</v>
      </c>
      <c r="F61" s="330">
        <v>0</v>
      </c>
      <c r="G61" s="330">
        <v>1</v>
      </c>
      <c r="H61" s="330">
        <v>1</v>
      </c>
      <c r="I61" s="327">
        <f>VLOOKUP($A61,[1]allTZs!$B$1:$Y$1402,17,FALSE)</f>
        <v>7789.0605664499999</v>
      </c>
      <c r="J61" s="300" t="str">
        <f>VLOOKUP($A61,[1]allTZs!$B$1:$Y$1402,23,FALSE)</f>
        <v>Unplanned</v>
      </c>
      <c r="K61" s="327">
        <f t="shared" si="0"/>
        <v>0</v>
      </c>
      <c r="L61" s="327">
        <f t="shared" si="0"/>
        <v>7789.0605664499999</v>
      </c>
    </row>
    <row r="62" spans="1:12" s="300" customFormat="1" ht="11.5" x14ac:dyDescent="0.25">
      <c r="A62" s="326">
        <v>1005</v>
      </c>
      <c r="B62" s="326" t="s">
        <v>240</v>
      </c>
      <c r="C62" s="327">
        <v>0</v>
      </c>
      <c r="D62" s="327">
        <v>34.759155930354872</v>
      </c>
      <c r="E62" s="327">
        <v>34.759155930354872</v>
      </c>
      <c r="F62" s="330">
        <v>0</v>
      </c>
      <c r="G62" s="330">
        <v>1</v>
      </c>
      <c r="H62" s="330">
        <v>1</v>
      </c>
      <c r="I62" s="327">
        <f>VLOOKUP($A62,[1]allTZs!$B$1:$Y$1402,17,FALSE)</f>
        <v>2490.1303059799998</v>
      </c>
      <c r="J62" s="300" t="str">
        <f>VLOOKUP($A62,[1]allTZs!$B$1:$Y$1402,23,FALSE)</f>
        <v>Unplanned</v>
      </c>
      <c r="K62" s="327">
        <f t="shared" si="0"/>
        <v>0</v>
      </c>
      <c r="L62" s="327">
        <f t="shared" si="0"/>
        <v>2490.1303059799998</v>
      </c>
    </row>
    <row r="63" spans="1:12" s="300" customFormat="1" ht="11.5" x14ac:dyDescent="0.25">
      <c r="A63" s="326">
        <v>1006</v>
      </c>
      <c r="B63" s="326" t="s">
        <v>240</v>
      </c>
      <c r="C63" s="327">
        <v>0</v>
      </c>
      <c r="D63" s="327">
        <v>27.808718550365242</v>
      </c>
      <c r="E63" s="327">
        <v>27.808718550365242</v>
      </c>
      <c r="F63" s="330">
        <v>0</v>
      </c>
      <c r="G63" s="330">
        <v>1</v>
      </c>
      <c r="H63" s="330">
        <v>1</v>
      </c>
      <c r="I63" s="327">
        <f>VLOOKUP($A63,[1]allTZs!$B$1:$Y$1402,17,FALSE)</f>
        <v>2693.3582974400001</v>
      </c>
      <c r="J63" s="300" t="str">
        <f>VLOOKUP($A63,[1]allTZs!$B$1:$Y$1402,23,FALSE)</f>
        <v>Area Structure Plan</v>
      </c>
      <c r="K63" s="327">
        <f t="shared" si="0"/>
        <v>0</v>
      </c>
      <c r="L63" s="327">
        <f t="shared" si="0"/>
        <v>2693.3582974400001</v>
      </c>
    </row>
    <row r="64" spans="1:12" s="300" customFormat="1" ht="11.5" x14ac:dyDescent="0.25">
      <c r="A64" s="326">
        <v>1007</v>
      </c>
      <c r="B64" s="326" t="s">
        <v>240</v>
      </c>
      <c r="C64" s="327">
        <v>0</v>
      </c>
      <c r="D64" s="327">
        <v>31.193446517371825</v>
      </c>
      <c r="E64" s="327">
        <v>31.193446517371825</v>
      </c>
      <c r="F64" s="330">
        <v>0</v>
      </c>
      <c r="G64" s="330">
        <v>1</v>
      </c>
      <c r="H64" s="330">
        <v>1</v>
      </c>
      <c r="I64" s="327">
        <f>VLOOKUP($A64,[1]allTZs!$B$1:$Y$1402,17,FALSE)</f>
        <v>2263.2337212699999</v>
      </c>
      <c r="J64" s="300" t="str">
        <f>VLOOKUP($A64,[1]allTZs!$B$1:$Y$1402,23,FALSE)</f>
        <v>Area Structure Plan</v>
      </c>
      <c r="K64" s="327">
        <f t="shared" si="0"/>
        <v>0</v>
      </c>
      <c r="L64" s="327">
        <f t="shared" si="0"/>
        <v>2263.2337212699999</v>
      </c>
    </row>
    <row r="65" spans="1:12" s="300" customFormat="1" ht="11.5" x14ac:dyDescent="0.25">
      <c r="A65" s="326">
        <v>1008</v>
      </c>
      <c r="B65" s="326" t="s">
        <v>240</v>
      </c>
      <c r="C65" s="327">
        <v>0</v>
      </c>
      <c r="D65" s="327">
        <v>134.44353079836728</v>
      </c>
      <c r="E65" s="327">
        <v>134.44353079836728</v>
      </c>
      <c r="F65" s="330">
        <v>0</v>
      </c>
      <c r="G65" s="330">
        <v>1</v>
      </c>
      <c r="H65" s="330">
        <v>1</v>
      </c>
      <c r="I65" s="327">
        <f>VLOOKUP($A65,[1]allTZs!$B$1:$Y$1402,17,FALSE)</f>
        <v>7893.2528830299998</v>
      </c>
      <c r="J65" s="300" t="str">
        <f>VLOOKUP($A65,[1]allTZs!$B$1:$Y$1402,23,FALSE)</f>
        <v>Unplanned</v>
      </c>
      <c r="K65" s="327">
        <f t="shared" si="0"/>
        <v>0</v>
      </c>
      <c r="L65" s="327">
        <f t="shared" si="0"/>
        <v>7893.2528830299998</v>
      </c>
    </row>
    <row r="66" spans="1:12" s="300" customFormat="1" ht="11.5" x14ac:dyDescent="0.25">
      <c r="A66" s="326">
        <v>1009</v>
      </c>
      <c r="B66" s="326" t="s">
        <v>240</v>
      </c>
      <c r="C66" s="327">
        <v>0</v>
      </c>
      <c r="D66" s="327">
        <v>32.691503054423194</v>
      </c>
      <c r="E66" s="327">
        <v>32.691503054423194</v>
      </c>
      <c r="F66" s="330">
        <v>0</v>
      </c>
      <c r="G66" s="330">
        <v>1</v>
      </c>
      <c r="H66" s="330">
        <v>1</v>
      </c>
      <c r="I66" s="327">
        <f>VLOOKUP($A66,[1]allTZs!$B$1:$Y$1402,17,FALSE)</f>
        <v>0</v>
      </c>
      <c r="J66" s="300" t="str">
        <f>VLOOKUP($A66,[1]allTZs!$B$1:$Y$1402,23,FALSE)</f>
        <v>Area Structure Plan</v>
      </c>
      <c r="K66" s="327">
        <f t="shared" si="0"/>
        <v>0</v>
      </c>
      <c r="L66" s="327">
        <f t="shared" si="0"/>
        <v>0</v>
      </c>
    </row>
    <row r="67" spans="1:12" s="300" customFormat="1" ht="11.5" x14ac:dyDescent="0.25">
      <c r="A67" s="326">
        <v>1010</v>
      </c>
      <c r="B67" s="326" t="s">
        <v>240</v>
      </c>
      <c r="C67" s="327">
        <v>0</v>
      </c>
      <c r="D67" s="327">
        <v>82.76385998341641</v>
      </c>
      <c r="E67" s="327">
        <v>82.76385998341641</v>
      </c>
      <c r="F67" s="330">
        <v>0</v>
      </c>
      <c r="G67" s="330">
        <v>1</v>
      </c>
      <c r="H67" s="330">
        <v>1</v>
      </c>
      <c r="I67" s="327">
        <f>VLOOKUP($A67,[1]allTZs!$B$1:$Y$1402,17,FALSE)</f>
        <v>7062.0197725600001</v>
      </c>
      <c r="J67" s="300" t="str">
        <f>VLOOKUP($A67,[1]allTZs!$B$1:$Y$1402,23,FALSE)</f>
        <v>Area Structure Plan</v>
      </c>
      <c r="K67" s="327">
        <f t="shared" si="0"/>
        <v>0</v>
      </c>
      <c r="L67" s="327">
        <f t="shared" si="0"/>
        <v>7062.0197725600001</v>
      </c>
    </row>
    <row r="68" spans="1:12" s="300" customFormat="1" ht="11.5" x14ac:dyDescent="0.25">
      <c r="A68" s="326">
        <v>1011</v>
      </c>
      <c r="B68" s="326" t="s">
        <v>240</v>
      </c>
      <c r="C68" s="327">
        <v>0</v>
      </c>
      <c r="D68" s="327">
        <v>46.704274734799995</v>
      </c>
      <c r="E68" s="327">
        <v>46.704274734799995</v>
      </c>
      <c r="F68" s="330">
        <v>0</v>
      </c>
      <c r="G68" s="330">
        <v>1</v>
      </c>
      <c r="H68" s="330">
        <v>1</v>
      </c>
      <c r="I68" s="327">
        <f>VLOOKUP($A68,[1]allTZs!$B$1:$Y$1402,17,FALSE)</f>
        <v>3</v>
      </c>
      <c r="J68" s="300" t="str">
        <f>VLOOKUP($A68,[1]allTZs!$B$1:$Y$1402,23,FALSE)</f>
        <v>Area Structure Plan</v>
      </c>
      <c r="K68" s="327">
        <f t="shared" si="0"/>
        <v>0</v>
      </c>
      <c r="L68" s="327">
        <f t="shared" si="0"/>
        <v>3</v>
      </c>
    </row>
    <row r="69" spans="1:12" s="300" customFormat="1" ht="11.5" x14ac:dyDescent="0.25">
      <c r="A69" s="326">
        <v>1012</v>
      </c>
      <c r="B69" s="326" t="s">
        <v>240</v>
      </c>
      <c r="C69" s="327">
        <v>0</v>
      </c>
      <c r="D69" s="327">
        <v>88.011230889227036</v>
      </c>
      <c r="E69" s="327">
        <v>88.011230889227036</v>
      </c>
      <c r="F69" s="330">
        <v>0</v>
      </c>
      <c r="G69" s="330">
        <v>1</v>
      </c>
      <c r="H69" s="330">
        <v>1</v>
      </c>
      <c r="I69" s="327">
        <f>VLOOKUP($A69,[1]allTZs!$B$1:$Y$1402,17,FALSE)</f>
        <v>6897.3171867900001</v>
      </c>
      <c r="J69" s="300" t="str">
        <f>VLOOKUP($A69,[1]allTZs!$B$1:$Y$1402,23,FALSE)</f>
        <v>Area Structure Plan</v>
      </c>
      <c r="K69" s="327">
        <f t="shared" ref="K69:L132" si="1">$I69*F69</f>
        <v>0</v>
      </c>
      <c r="L69" s="327">
        <f t="shared" si="1"/>
        <v>6897.3171867900001</v>
      </c>
    </row>
    <row r="70" spans="1:12" s="300" customFormat="1" ht="11.5" x14ac:dyDescent="0.25">
      <c r="A70" s="326">
        <v>1013</v>
      </c>
      <c r="B70" s="326" t="s">
        <v>240</v>
      </c>
      <c r="C70" s="327">
        <v>0</v>
      </c>
      <c r="D70" s="327">
        <v>0</v>
      </c>
      <c r="E70" s="327">
        <v>0</v>
      </c>
      <c r="F70" s="330">
        <v>0</v>
      </c>
      <c r="G70" s="330">
        <v>0</v>
      </c>
      <c r="H70" s="330">
        <v>0</v>
      </c>
      <c r="I70" s="327">
        <f>VLOOKUP($A70,[1]allTZs!$B$1:$Y$1402,17,FALSE)</f>
        <v>3</v>
      </c>
      <c r="J70" s="300" t="str">
        <f>VLOOKUP($A70,[1]allTZs!$B$1:$Y$1402,23,FALSE)</f>
        <v>Buildout</v>
      </c>
      <c r="K70" s="327">
        <f t="shared" si="1"/>
        <v>0</v>
      </c>
      <c r="L70" s="327">
        <f t="shared" si="1"/>
        <v>0</v>
      </c>
    </row>
    <row r="71" spans="1:12" s="300" customFormat="1" ht="11.5" x14ac:dyDescent="0.25">
      <c r="A71" s="326">
        <v>1014</v>
      </c>
      <c r="B71" s="326" t="s">
        <v>240</v>
      </c>
      <c r="C71" s="327">
        <v>0</v>
      </c>
      <c r="D71" s="327">
        <v>55.159640707000001</v>
      </c>
      <c r="E71" s="327">
        <v>55.159640707000001</v>
      </c>
      <c r="F71" s="330">
        <v>0</v>
      </c>
      <c r="G71" s="330">
        <v>1</v>
      </c>
      <c r="H71" s="330">
        <v>1</v>
      </c>
      <c r="I71" s="327">
        <f>VLOOKUP($A71,[1]allTZs!$B$1:$Y$1402,17,FALSE)</f>
        <v>2</v>
      </c>
      <c r="J71" s="300" t="str">
        <f>VLOOKUP($A71,[1]allTZs!$B$1:$Y$1402,23,FALSE)</f>
        <v>Area Structure Plan</v>
      </c>
      <c r="K71" s="327">
        <f t="shared" si="1"/>
        <v>0</v>
      </c>
      <c r="L71" s="327">
        <f t="shared" si="1"/>
        <v>2</v>
      </c>
    </row>
    <row r="72" spans="1:12" s="300" customFormat="1" ht="11.5" x14ac:dyDescent="0.25">
      <c r="A72" s="326">
        <v>1015</v>
      </c>
      <c r="B72" s="326" t="s">
        <v>240</v>
      </c>
      <c r="C72" s="327">
        <v>0</v>
      </c>
      <c r="D72" s="327">
        <v>78.571244165293834</v>
      </c>
      <c r="E72" s="327">
        <v>78.571244165293834</v>
      </c>
      <c r="F72" s="330">
        <v>0</v>
      </c>
      <c r="G72" s="330">
        <v>1</v>
      </c>
      <c r="H72" s="330">
        <v>1</v>
      </c>
      <c r="I72" s="327">
        <f>VLOOKUP($A72,[1]allTZs!$B$1:$Y$1402,17,FALSE)</f>
        <v>4</v>
      </c>
      <c r="J72" s="300" t="str">
        <f>VLOOKUP($A72,[1]allTZs!$B$1:$Y$1402,23,FALSE)</f>
        <v>Area Structure Plan</v>
      </c>
      <c r="K72" s="327">
        <f t="shared" si="1"/>
        <v>0</v>
      </c>
      <c r="L72" s="327">
        <f t="shared" si="1"/>
        <v>4</v>
      </c>
    </row>
    <row r="73" spans="1:12" s="300" customFormat="1" ht="11.5" x14ac:dyDescent="0.25">
      <c r="A73" s="326">
        <v>1016</v>
      </c>
      <c r="B73" s="326" t="s">
        <v>240</v>
      </c>
      <c r="C73" s="327">
        <v>36.782636614899999</v>
      </c>
      <c r="D73" s="327">
        <v>52.060596593360003</v>
      </c>
      <c r="E73" s="327">
        <v>88.843233208260003</v>
      </c>
      <c r="F73" s="330">
        <v>0.41401731214212739</v>
      </c>
      <c r="G73" s="330">
        <v>0.58598268785787266</v>
      </c>
      <c r="H73" s="330">
        <v>1</v>
      </c>
      <c r="I73" s="327">
        <f>VLOOKUP($A73,[1]allTZs!$B$1:$Y$1402,17,FALSE)</f>
        <v>4848.9318219999996</v>
      </c>
      <c r="J73" s="300" t="str">
        <f>VLOOKUP($A73,[1]allTZs!$B$1:$Y$1402,23,FALSE)</f>
        <v>Area Structure Plan</v>
      </c>
      <c r="K73" s="327">
        <f t="shared" si="1"/>
        <v>2007.5417197048682</v>
      </c>
      <c r="L73" s="327">
        <f t="shared" si="1"/>
        <v>2841.3901022951313</v>
      </c>
    </row>
    <row r="74" spans="1:12" s="300" customFormat="1" ht="11.5" x14ac:dyDescent="0.25">
      <c r="A74" s="326">
        <v>1036</v>
      </c>
      <c r="B74" s="326" t="s">
        <v>240</v>
      </c>
      <c r="C74" s="327">
        <v>0</v>
      </c>
      <c r="D74" s="327">
        <v>65.647427018656089</v>
      </c>
      <c r="E74" s="327">
        <v>65.647427018656089</v>
      </c>
      <c r="F74" s="330">
        <v>0</v>
      </c>
      <c r="G74" s="330">
        <v>1</v>
      </c>
      <c r="H74" s="330">
        <v>1</v>
      </c>
      <c r="I74" s="327">
        <f>VLOOKUP($A74,[1]allTZs!$B$1:$Y$1402,17,FALSE)</f>
        <v>5820.1306206099998</v>
      </c>
      <c r="J74" s="300" t="str">
        <f>VLOOKUP($A74,[1]allTZs!$B$1:$Y$1402,23,FALSE)</f>
        <v>Area Structure Plan</v>
      </c>
      <c r="K74" s="327">
        <f t="shared" si="1"/>
        <v>0</v>
      </c>
      <c r="L74" s="327">
        <f t="shared" si="1"/>
        <v>5820.1306206099998</v>
      </c>
    </row>
    <row r="75" spans="1:12" s="300" customFormat="1" ht="11.5" x14ac:dyDescent="0.25">
      <c r="A75" s="326">
        <v>1068</v>
      </c>
      <c r="B75" s="326" t="s">
        <v>240</v>
      </c>
      <c r="C75" s="327">
        <v>0</v>
      </c>
      <c r="D75" s="327">
        <v>39.197993055600001</v>
      </c>
      <c r="E75" s="327">
        <v>39.197993055600001</v>
      </c>
      <c r="F75" s="330">
        <v>0</v>
      </c>
      <c r="G75" s="330">
        <v>1</v>
      </c>
      <c r="H75" s="330">
        <v>1</v>
      </c>
      <c r="I75" s="327">
        <f>VLOOKUP($A75,[1]allTZs!$B$1:$Y$1402,17,FALSE)</f>
        <v>2676.8427518200001</v>
      </c>
      <c r="J75" s="300" t="str">
        <f>VLOOKUP($A75,[1]allTZs!$B$1:$Y$1402,23,FALSE)</f>
        <v>Unplanned</v>
      </c>
      <c r="K75" s="327">
        <f t="shared" si="1"/>
        <v>0</v>
      </c>
      <c r="L75" s="327">
        <f t="shared" si="1"/>
        <v>2676.8427518200001</v>
      </c>
    </row>
    <row r="76" spans="1:12" s="300" customFormat="1" ht="11.5" x14ac:dyDescent="0.25">
      <c r="A76" s="326">
        <v>1101</v>
      </c>
      <c r="B76" s="326" t="s">
        <v>240</v>
      </c>
      <c r="C76" s="327">
        <v>115.567849958</v>
      </c>
      <c r="D76" s="327">
        <v>14.926095478000001</v>
      </c>
      <c r="E76" s="327">
        <v>130.49394543599999</v>
      </c>
      <c r="F76" s="330">
        <v>0.88561848269565568</v>
      </c>
      <c r="G76" s="330">
        <v>0.11438151730434436</v>
      </c>
      <c r="H76" s="330">
        <v>1</v>
      </c>
      <c r="I76" s="327">
        <f>VLOOKUP($A76,[1]allTZs!$B$1:$Y$1402,17,FALSE)</f>
        <v>2189</v>
      </c>
      <c r="J76" s="300" t="str">
        <f>VLOOKUP($A76,[1]allTZs!$B$1:$Y$1402,23,FALSE)</f>
        <v>Area Structure Plan</v>
      </c>
      <c r="K76" s="327">
        <f t="shared" si="1"/>
        <v>1938.6188586207902</v>
      </c>
      <c r="L76" s="327">
        <f t="shared" si="1"/>
        <v>250.38114137920979</v>
      </c>
    </row>
    <row r="77" spans="1:12" s="300" customFormat="1" ht="11.5" x14ac:dyDescent="0.25">
      <c r="A77" s="326">
        <v>1102</v>
      </c>
      <c r="B77" s="326" t="s">
        <v>240</v>
      </c>
      <c r="C77" s="327">
        <v>38.066285442500003</v>
      </c>
      <c r="D77" s="327">
        <v>0</v>
      </c>
      <c r="E77" s="327">
        <v>38.066285442500003</v>
      </c>
      <c r="F77" s="330">
        <v>1</v>
      </c>
      <c r="G77" s="330">
        <v>0</v>
      </c>
      <c r="H77" s="330">
        <v>1</v>
      </c>
      <c r="I77" s="327">
        <f>VLOOKUP($A77,[1]allTZs!$B$1:$Y$1402,17,FALSE)</f>
        <v>1681</v>
      </c>
      <c r="J77" s="300" t="str">
        <f>VLOOKUP($A77,[1]allTZs!$B$1:$Y$1402,23,FALSE)</f>
        <v>Area Structure Plan</v>
      </c>
      <c r="K77" s="327">
        <f t="shared" si="1"/>
        <v>1681</v>
      </c>
      <c r="L77" s="327">
        <f t="shared" si="1"/>
        <v>0</v>
      </c>
    </row>
    <row r="78" spans="1:12" s="300" customFormat="1" ht="11.5" x14ac:dyDescent="0.25">
      <c r="A78" s="326">
        <v>1103</v>
      </c>
      <c r="B78" s="326" t="s">
        <v>240</v>
      </c>
      <c r="C78" s="327">
        <v>45.657651241700002</v>
      </c>
      <c r="D78" s="327">
        <v>0</v>
      </c>
      <c r="E78" s="327">
        <v>45.657651241700002</v>
      </c>
      <c r="F78" s="330">
        <v>1</v>
      </c>
      <c r="G78" s="330">
        <v>0</v>
      </c>
      <c r="H78" s="330">
        <v>1</v>
      </c>
      <c r="I78" s="327">
        <f>VLOOKUP($A78,[1]allTZs!$B$1:$Y$1402,17,FALSE)</f>
        <v>1702</v>
      </c>
      <c r="J78" s="300" t="str">
        <f>VLOOKUP($A78,[1]allTZs!$B$1:$Y$1402,23,FALSE)</f>
        <v>Area Structure Plan</v>
      </c>
      <c r="K78" s="327">
        <f t="shared" si="1"/>
        <v>1702</v>
      </c>
      <c r="L78" s="327">
        <f t="shared" si="1"/>
        <v>0</v>
      </c>
    </row>
    <row r="79" spans="1:12" s="300" customFormat="1" ht="11.5" x14ac:dyDescent="0.25">
      <c r="A79" s="326">
        <v>1104</v>
      </c>
      <c r="B79" s="326" t="s">
        <v>240</v>
      </c>
      <c r="C79" s="327">
        <v>69.646123585500007</v>
      </c>
      <c r="D79" s="327">
        <v>0</v>
      </c>
      <c r="E79" s="327">
        <v>69.646123585500007</v>
      </c>
      <c r="F79" s="330">
        <v>1</v>
      </c>
      <c r="G79" s="330">
        <v>0</v>
      </c>
      <c r="H79" s="330">
        <v>1</v>
      </c>
      <c r="I79" s="327">
        <f>VLOOKUP($A79,[1]allTZs!$B$1:$Y$1402,17,FALSE)</f>
        <v>3232</v>
      </c>
      <c r="J79" s="300" t="str">
        <f>VLOOKUP($A79,[1]allTZs!$B$1:$Y$1402,23,FALSE)</f>
        <v>Area Structure Plan</v>
      </c>
      <c r="K79" s="327">
        <f t="shared" si="1"/>
        <v>3232</v>
      </c>
      <c r="L79" s="327">
        <f t="shared" si="1"/>
        <v>0</v>
      </c>
    </row>
    <row r="80" spans="1:12" s="300" customFormat="1" ht="11.5" x14ac:dyDescent="0.25">
      <c r="A80" s="326">
        <v>1105</v>
      </c>
      <c r="B80" s="326" t="s">
        <v>240</v>
      </c>
      <c r="C80" s="327">
        <v>59.529220851399998</v>
      </c>
      <c r="D80" s="327">
        <v>0</v>
      </c>
      <c r="E80" s="327">
        <v>59.529220851399998</v>
      </c>
      <c r="F80" s="330">
        <v>1</v>
      </c>
      <c r="G80" s="330">
        <v>0</v>
      </c>
      <c r="H80" s="330">
        <v>1</v>
      </c>
      <c r="I80" s="327">
        <f>VLOOKUP($A80,[1]allTZs!$B$1:$Y$1402,17,FALSE)</f>
        <v>2412</v>
      </c>
      <c r="J80" s="300" t="str">
        <f>VLOOKUP($A80,[1]allTZs!$B$1:$Y$1402,23,FALSE)</f>
        <v>Area Structure Plan</v>
      </c>
      <c r="K80" s="327">
        <f t="shared" si="1"/>
        <v>2412</v>
      </c>
      <c r="L80" s="327">
        <f t="shared" si="1"/>
        <v>0</v>
      </c>
    </row>
    <row r="81" spans="1:12" s="300" customFormat="1" ht="11.5" x14ac:dyDescent="0.25">
      <c r="A81" s="326">
        <v>1106</v>
      </c>
      <c r="B81" s="326" t="s">
        <v>240</v>
      </c>
      <c r="C81" s="327">
        <v>24.877641025999999</v>
      </c>
      <c r="D81" s="327">
        <v>0</v>
      </c>
      <c r="E81" s="327">
        <v>24.877641025999999</v>
      </c>
      <c r="F81" s="330">
        <v>1</v>
      </c>
      <c r="G81" s="330">
        <v>0</v>
      </c>
      <c r="H81" s="330">
        <v>1</v>
      </c>
      <c r="I81" s="327">
        <f>VLOOKUP($A81,[1]allTZs!$B$1:$Y$1402,17,FALSE)</f>
        <v>1438</v>
      </c>
      <c r="J81" s="300" t="str">
        <f>VLOOKUP($A81,[1]allTZs!$B$1:$Y$1402,23,FALSE)</f>
        <v>Area Structure Plan</v>
      </c>
      <c r="K81" s="327">
        <f t="shared" si="1"/>
        <v>1438</v>
      </c>
      <c r="L81" s="327">
        <f t="shared" si="1"/>
        <v>0</v>
      </c>
    </row>
    <row r="82" spans="1:12" s="300" customFormat="1" ht="11.5" x14ac:dyDescent="0.25">
      <c r="A82" s="326">
        <v>1107</v>
      </c>
      <c r="B82" s="326" t="s">
        <v>240</v>
      </c>
      <c r="C82" s="327">
        <v>1.12589904633</v>
      </c>
      <c r="D82" s="327">
        <v>2.3117743146199999E-5</v>
      </c>
      <c r="E82" s="327">
        <v>1.1259221640731463</v>
      </c>
      <c r="F82" s="330">
        <v>0.99997946772531543</v>
      </c>
      <c r="G82" s="330">
        <v>2.0532274684574144E-5</v>
      </c>
      <c r="H82" s="330">
        <v>1</v>
      </c>
      <c r="I82" s="327">
        <f>VLOOKUP($A82,[1]allTZs!$B$1:$Y$1402,17,FALSE)</f>
        <v>0</v>
      </c>
      <c r="J82" s="300" t="str">
        <f>VLOOKUP($A82,[1]allTZs!$B$1:$Y$1402,23,FALSE)</f>
        <v>Area Structure Plan</v>
      </c>
      <c r="K82" s="327">
        <f t="shared" si="1"/>
        <v>0</v>
      </c>
      <c r="L82" s="327">
        <f t="shared" si="1"/>
        <v>0</v>
      </c>
    </row>
    <row r="83" spans="1:12" s="300" customFormat="1" ht="11.5" x14ac:dyDescent="0.25">
      <c r="A83" s="326">
        <v>1108</v>
      </c>
      <c r="B83" s="326" t="s">
        <v>240</v>
      </c>
      <c r="C83" s="327">
        <v>113.049420621</v>
      </c>
      <c r="D83" s="327">
        <v>0</v>
      </c>
      <c r="E83" s="327">
        <v>113.049420621</v>
      </c>
      <c r="F83" s="330">
        <v>1</v>
      </c>
      <c r="G83" s="330">
        <v>0</v>
      </c>
      <c r="H83" s="330">
        <v>1</v>
      </c>
      <c r="I83" s="327">
        <f>VLOOKUP($A83,[1]allTZs!$B$1:$Y$1402,17,FALSE)</f>
        <v>5237.0940000000001</v>
      </c>
      <c r="J83" s="300" t="str">
        <f>VLOOKUP($A83,[1]allTZs!$B$1:$Y$1402,23,FALSE)</f>
        <v>Area Structure Plan</v>
      </c>
      <c r="K83" s="327">
        <f t="shared" si="1"/>
        <v>5237.0940000000001</v>
      </c>
      <c r="L83" s="327">
        <f t="shared" si="1"/>
        <v>0</v>
      </c>
    </row>
    <row r="84" spans="1:12" s="300" customFormat="1" ht="11.5" x14ac:dyDescent="0.25">
      <c r="A84" s="326">
        <v>1109</v>
      </c>
      <c r="B84" s="326" t="s">
        <v>240</v>
      </c>
      <c r="C84" s="327">
        <v>46.6148227073</v>
      </c>
      <c r="D84" s="327">
        <v>116.601553075</v>
      </c>
      <c r="E84" s="327">
        <v>163.21637578229999</v>
      </c>
      <c r="F84" s="330">
        <v>0.28560138334082008</v>
      </c>
      <c r="G84" s="330">
        <v>0.71439861665918003</v>
      </c>
      <c r="H84" s="330">
        <v>1</v>
      </c>
      <c r="I84" s="327">
        <f>VLOOKUP($A84,[1]allTZs!$B$1:$Y$1402,17,FALSE)</f>
        <v>9877.4795028200006</v>
      </c>
      <c r="J84" s="300" t="str">
        <f>VLOOKUP($A84,[1]allTZs!$B$1:$Y$1402,23,FALSE)</f>
        <v>Area Structure Plan</v>
      </c>
      <c r="K84" s="327">
        <f t="shared" si="1"/>
        <v>2821.0218099259878</v>
      </c>
      <c r="L84" s="327">
        <f t="shared" si="1"/>
        <v>7056.4576928940141</v>
      </c>
    </row>
    <row r="85" spans="1:12" s="300" customFormat="1" ht="11.5" x14ac:dyDescent="0.25">
      <c r="A85" s="326">
        <v>1110</v>
      </c>
      <c r="B85" s="326" t="s">
        <v>240</v>
      </c>
      <c r="C85" s="327">
        <v>2.1037637409899999</v>
      </c>
      <c r="D85" s="327">
        <v>4.3203267171478901</v>
      </c>
      <c r="E85" s="327">
        <v>6.4240904581378899</v>
      </c>
      <c r="F85" s="330">
        <v>0.32748040437771242</v>
      </c>
      <c r="G85" s="330">
        <v>0.67251959562228758</v>
      </c>
      <c r="H85" s="330">
        <v>1</v>
      </c>
      <c r="I85" s="327">
        <f>VLOOKUP($A85,[1]allTZs!$B$1:$Y$1402,17,FALSE)</f>
        <v>0</v>
      </c>
      <c r="J85" s="300" t="str">
        <f>VLOOKUP($A85,[1]allTZs!$B$1:$Y$1402,23,FALSE)</f>
        <v>Area Structure Plan</v>
      </c>
      <c r="K85" s="327">
        <f t="shared" si="1"/>
        <v>0</v>
      </c>
      <c r="L85" s="327">
        <f t="shared" si="1"/>
        <v>0</v>
      </c>
    </row>
    <row r="86" spans="1:12" s="300" customFormat="1" ht="11.5" x14ac:dyDescent="0.25">
      <c r="A86" s="326">
        <v>1111</v>
      </c>
      <c r="B86" s="326" t="s">
        <v>240</v>
      </c>
      <c r="C86" s="327">
        <v>96.674831606400005</v>
      </c>
      <c r="D86" s="327">
        <v>0</v>
      </c>
      <c r="E86" s="327">
        <v>96.674831606400005</v>
      </c>
      <c r="F86" s="330">
        <v>1</v>
      </c>
      <c r="G86" s="330">
        <v>0</v>
      </c>
      <c r="H86" s="330">
        <v>1</v>
      </c>
      <c r="I86" s="327">
        <f>VLOOKUP($A86,[1]allTZs!$B$1:$Y$1402,17,FALSE)</f>
        <v>7726.1840000000002</v>
      </c>
      <c r="J86" s="300" t="str">
        <f>VLOOKUP($A86,[1]allTZs!$B$1:$Y$1402,23,FALSE)</f>
        <v>Area Structure Plan</v>
      </c>
      <c r="K86" s="327">
        <f t="shared" si="1"/>
        <v>7726.1840000000002</v>
      </c>
      <c r="L86" s="327">
        <f t="shared" si="1"/>
        <v>0</v>
      </c>
    </row>
    <row r="87" spans="1:12" s="300" customFormat="1" ht="11.5" x14ac:dyDescent="0.25">
      <c r="A87" s="326">
        <v>1117</v>
      </c>
      <c r="B87" s="326" t="s">
        <v>240</v>
      </c>
      <c r="C87" s="327">
        <v>32.438802515799999</v>
      </c>
      <c r="D87" s="327">
        <v>0</v>
      </c>
      <c r="E87" s="327">
        <v>32.438802515799999</v>
      </c>
      <c r="F87" s="330">
        <v>1</v>
      </c>
      <c r="G87" s="330">
        <v>0</v>
      </c>
      <c r="H87" s="330">
        <v>1</v>
      </c>
      <c r="I87" s="327">
        <f>VLOOKUP($A87,[1]allTZs!$B$1:$Y$1402,17,FALSE)</f>
        <v>1337.6</v>
      </c>
      <c r="J87" s="300" t="str">
        <f>VLOOKUP($A87,[1]allTZs!$B$1:$Y$1402,23,FALSE)</f>
        <v>Area Structure Plan</v>
      </c>
      <c r="K87" s="327">
        <f t="shared" si="1"/>
        <v>1337.6</v>
      </c>
      <c r="L87" s="327">
        <f t="shared" si="1"/>
        <v>0</v>
      </c>
    </row>
    <row r="88" spans="1:12" s="300" customFormat="1" ht="11.5" x14ac:dyDescent="0.25">
      <c r="A88" s="326">
        <v>1118</v>
      </c>
      <c r="B88" s="326" t="s">
        <v>240</v>
      </c>
      <c r="C88" s="327">
        <v>72.782532392899995</v>
      </c>
      <c r="D88" s="327">
        <v>2.9207461855500001</v>
      </c>
      <c r="E88" s="327">
        <v>75.703278578449996</v>
      </c>
      <c r="F88" s="330">
        <v>0.96141849811004843</v>
      </c>
      <c r="G88" s="330">
        <v>3.8581501889951589E-2</v>
      </c>
      <c r="H88" s="330">
        <v>1</v>
      </c>
      <c r="I88" s="327">
        <f>VLOOKUP($A88,[1]allTZs!$B$1:$Y$1402,17,FALSE)</f>
        <v>4919.93</v>
      </c>
      <c r="J88" s="300" t="str">
        <f>VLOOKUP($A88,[1]allTZs!$B$1:$Y$1402,23,FALSE)</f>
        <v>Area Structure Plan</v>
      </c>
      <c r="K88" s="327">
        <f t="shared" si="1"/>
        <v>4730.111711406571</v>
      </c>
      <c r="L88" s="327">
        <f t="shared" si="1"/>
        <v>189.81828859342954</v>
      </c>
    </row>
    <row r="89" spans="1:12" s="300" customFormat="1" ht="11.5" x14ac:dyDescent="0.25">
      <c r="A89" s="326">
        <v>1119</v>
      </c>
      <c r="B89" s="326" t="s">
        <v>240</v>
      </c>
      <c r="C89" s="327">
        <v>87.301256403400004</v>
      </c>
      <c r="D89" s="327">
        <v>60.110761243399999</v>
      </c>
      <c r="E89" s="327">
        <v>147.4120176468</v>
      </c>
      <c r="F89" s="330">
        <v>0.59222618207814159</v>
      </c>
      <c r="G89" s="330">
        <v>0.40777381792185841</v>
      </c>
      <c r="H89" s="330">
        <v>1</v>
      </c>
      <c r="I89" s="327">
        <f>VLOOKUP($A89,[1]allTZs!$B$1:$Y$1402,17,FALSE)</f>
        <v>6901.3692930200004</v>
      </c>
      <c r="J89" s="300" t="str">
        <f>VLOOKUP($A89,[1]allTZs!$B$1:$Y$1402,23,FALSE)</f>
        <v>Area Structure Plan</v>
      </c>
      <c r="K89" s="327">
        <f t="shared" si="1"/>
        <v>4087.1715875165582</v>
      </c>
      <c r="L89" s="327">
        <f t="shared" si="1"/>
        <v>2814.1977055034422</v>
      </c>
    </row>
    <row r="90" spans="1:12" s="300" customFormat="1" ht="11.5" x14ac:dyDescent="0.25">
      <c r="A90" s="326">
        <v>1120</v>
      </c>
      <c r="B90" s="326" t="s">
        <v>240</v>
      </c>
      <c r="C90" s="327">
        <v>12.2017190744</v>
      </c>
      <c r="D90" s="327">
        <v>0</v>
      </c>
      <c r="E90" s="327">
        <v>12.2017190744</v>
      </c>
      <c r="F90" s="330">
        <v>1</v>
      </c>
      <c r="G90" s="330">
        <v>0</v>
      </c>
      <c r="H90" s="330">
        <v>1</v>
      </c>
      <c r="I90" s="327">
        <f>VLOOKUP($A90,[1]allTZs!$B$1:$Y$1402,17,FALSE)</f>
        <v>606.1</v>
      </c>
      <c r="J90" s="300" t="str">
        <f>VLOOKUP($A90,[1]allTZs!$B$1:$Y$1402,23,FALSE)</f>
        <v>Area Structure Plan</v>
      </c>
      <c r="K90" s="327">
        <f t="shared" si="1"/>
        <v>606.1</v>
      </c>
      <c r="L90" s="327">
        <f t="shared" si="1"/>
        <v>0</v>
      </c>
    </row>
    <row r="91" spans="1:12" s="300" customFormat="1" ht="11.5" x14ac:dyDescent="0.25">
      <c r="A91" s="326">
        <v>1121</v>
      </c>
      <c r="B91" s="326" t="s">
        <v>240</v>
      </c>
      <c r="C91" s="327">
        <v>0</v>
      </c>
      <c r="D91" s="327">
        <v>51.541175123544001</v>
      </c>
      <c r="E91" s="327">
        <v>51.541175123544001</v>
      </c>
      <c r="F91" s="330">
        <v>0</v>
      </c>
      <c r="G91" s="330">
        <v>1</v>
      </c>
      <c r="H91" s="330">
        <v>1</v>
      </c>
      <c r="I91" s="327">
        <f>VLOOKUP($A91,[1]allTZs!$B$1:$Y$1402,17,FALSE)</f>
        <v>3163.3687524299999</v>
      </c>
      <c r="J91" s="300" t="str">
        <f>VLOOKUP($A91,[1]allTZs!$B$1:$Y$1402,23,FALSE)</f>
        <v>Unplanned</v>
      </c>
      <c r="K91" s="327">
        <f t="shared" si="1"/>
        <v>0</v>
      </c>
      <c r="L91" s="327">
        <f t="shared" si="1"/>
        <v>3163.3687524299999</v>
      </c>
    </row>
    <row r="92" spans="1:12" s="300" customFormat="1" ht="11.5" x14ac:dyDescent="0.25">
      <c r="A92" s="326">
        <v>1122</v>
      </c>
      <c r="B92" s="326" t="s">
        <v>240</v>
      </c>
      <c r="C92" s="327">
        <v>0</v>
      </c>
      <c r="D92" s="327">
        <v>101.8494232537718</v>
      </c>
      <c r="E92" s="327">
        <v>101.8494232537718</v>
      </c>
      <c r="F92" s="330">
        <v>0</v>
      </c>
      <c r="G92" s="330">
        <v>1</v>
      </c>
      <c r="H92" s="330">
        <v>1</v>
      </c>
      <c r="I92" s="327">
        <f>VLOOKUP($A92,[1]allTZs!$B$1:$Y$1402,17,FALSE)</f>
        <v>6552.4740798599996</v>
      </c>
      <c r="J92" s="300" t="str">
        <f>VLOOKUP($A92,[1]allTZs!$B$1:$Y$1402,23,FALSE)</f>
        <v>Unplanned</v>
      </c>
      <c r="K92" s="327">
        <f t="shared" si="1"/>
        <v>0</v>
      </c>
      <c r="L92" s="327">
        <f t="shared" si="1"/>
        <v>6552.4740798599996</v>
      </c>
    </row>
    <row r="93" spans="1:12" s="300" customFormat="1" ht="11.5" x14ac:dyDescent="0.25">
      <c r="A93" s="326">
        <v>1123</v>
      </c>
      <c r="B93" s="326" t="s">
        <v>240</v>
      </c>
      <c r="C93" s="327">
        <v>0</v>
      </c>
      <c r="D93" s="327">
        <v>91.418503521800091</v>
      </c>
      <c r="E93" s="327">
        <v>91.418503521800091</v>
      </c>
      <c r="F93" s="330">
        <v>0</v>
      </c>
      <c r="G93" s="330">
        <v>1</v>
      </c>
      <c r="H93" s="330">
        <v>1</v>
      </c>
      <c r="I93" s="327">
        <f>VLOOKUP($A93,[1]allTZs!$B$1:$Y$1402,17,FALSE)</f>
        <v>8043.1709067199999</v>
      </c>
      <c r="J93" s="300" t="str">
        <f>VLOOKUP($A93,[1]allTZs!$B$1:$Y$1402,23,FALSE)</f>
        <v>Area Structure Plan</v>
      </c>
      <c r="K93" s="327">
        <f t="shared" si="1"/>
        <v>0</v>
      </c>
      <c r="L93" s="327">
        <f t="shared" si="1"/>
        <v>8043.1709067199999</v>
      </c>
    </row>
    <row r="94" spans="1:12" s="300" customFormat="1" ht="11.5" x14ac:dyDescent="0.25">
      <c r="A94" s="326">
        <v>1124</v>
      </c>
      <c r="B94" s="326" t="s">
        <v>240</v>
      </c>
      <c r="C94" s="327">
        <v>20.5535357312</v>
      </c>
      <c r="D94" s="327">
        <v>47.323467423700002</v>
      </c>
      <c r="E94" s="327">
        <v>67.877003154899995</v>
      </c>
      <c r="F94" s="330">
        <v>0.30280558622034942</v>
      </c>
      <c r="G94" s="330">
        <v>0.69719441377965063</v>
      </c>
      <c r="H94" s="330">
        <v>1</v>
      </c>
      <c r="I94" s="327">
        <f>VLOOKUP($A94,[1]allTZs!$B$1:$Y$1402,17,FALSE)</f>
        <v>3449.4986752300001</v>
      </c>
      <c r="J94" s="300" t="str">
        <f>VLOOKUP($A94,[1]allTZs!$B$1:$Y$1402,23,FALSE)</f>
        <v>Area Structure Plan</v>
      </c>
      <c r="K94" s="327">
        <f t="shared" si="1"/>
        <v>1044.527468519339</v>
      </c>
      <c r="L94" s="327">
        <f t="shared" si="1"/>
        <v>2404.9712067106616</v>
      </c>
    </row>
    <row r="95" spans="1:12" s="300" customFormat="1" ht="11.5" x14ac:dyDescent="0.25">
      <c r="A95" s="326">
        <v>1201</v>
      </c>
      <c r="B95" s="326" t="s">
        <v>240</v>
      </c>
      <c r="C95" s="327">
        <v>76.834233414899998</v>
      </c>
      <c r="D95" s="327">
        <v>11.033412884800001</v>
      </c>
      <c r="E95" s="327">
        <v>87.867646299699999</v>
      </c>
      <c r="F95" s="330">
        <v>0.87443145060279515</v>
      </c>
      <c r="G95" s="330">
        <v>0.12556854939720483</v>
      </c>
      <c r="H95" s="330">
        <v>1</v>
      </c>
      <c r="I95" s="327">
        <f>VLOOKUP($A95,[1]allTZs!$B$1:$Y$1402,17,FALSE)</f>
        <v>4348.7139999999999</v>
      </c>
      <c r="J95" s="300" t="str">
        <f>VLOOKUP($A95,[1]allTZs!$B$1:$Y$1402,23,FALSE)</f>
        <v>Area Structure Plan</v>
      </c>
      <c r="K95" s="327">
        <f t="shared" si="1"/>
        <v>3802.6522912766836</v>
      </c>
      <c r="L95" s="327">
        <f t="shared" si="1"/>
        <v>546.0617087233162</v>
      </c>
    </row>
    <row r="96" spans="1:12" s="300" customFormat="1" ht="11.5" x14ac:dyDescent="0.25">
      <c r="A96" s="326">
        <v>1202</v>
      </c>
      <c r="B96" s="326" t="s">
        <v>240</v>
      </c>
      <c r="C96" s="327">
        <v>0</v>
      </c>
      <c r="D96" s="327">
        <v>19.523862195500001</v>
      </c>
      <c r="E96" s="327">
        <v>19.523862195500001</v>
      </c>
      <c r="F96" s="330">
        <v>0</v>
      </c>
      <c r="G96" s="330">
        <v>1</v>
      </c>
      <c r="H96" s="330">
        <v>1</v>
      </c>
      <c r="I96" s="327">
        <f>VLOOKUP($A96,[1]allTZs!$B$1:$Y$1402,17,FALSE)</f>
        <v>0</v>
      </c>
      <c r="J96" s="300" t="str">
        <f>VLOOKUP($A96,[1]allTZs!$B$1:$Y$1402,23,FALSE)</f>
        <v>Area Structure Plan</v>
      </c>
      <c r="K96" s="327">
        <f t="shared" si="1"/>
        <v>0</v>
      </c>
      <c r="L96" s="327">
        <f t="shared" si="1"/>
        <v>0</v>
      </c>
    </row>
    <row r="97" spans="1:12" s="300" customFormat="1" ht="11.5" x14ac:dyDescent="0.25">
      <c r="A97" s="326">
        <v>1203</v>
      </c>
      <c r="B97" s="326" t="s">
        <v>240</v>
      </c>
      <c r="C97" s="327">
        <v>0</v>
      </c>
      <c r="D97" s="327">
        <v>37.7662644993</v>
      </c>
      <c r="E97" s="327">
        <v>37.7662644993</v>
      </c>
      <c r="F97" s="330">
        <v>0</v>
      </c>
      <c r="G97" s="330">
        <v>1</v>
      </c>
      <c r="H97" s="330">
        <v>1</v>
      </c>
      <c r="I97" s="327">
        <f>VLOOKUP($A97,[1]allTZs!$B$1:$Y$1402,17,FALSE)</f>
        <v>0</v>
      </c>
      <c r="J97" s="300" t="str">
        <f>VLOOKUP($A97,[1]allTZs!$B$1:$Y$1402,23,FALSE)</f>
        <v>Area Structure Plan</v>
      </c>
      <c r="K97" s="327">
        <f t="shared" si="1"/>
        <v>0</v>
      </c>
      <c r="L97" s="327">
        <f t="shared" si="1"/>
        <v>0</v>
      </c>
    </row>
    <row r="98" spans="1:12" s="300" customFormat="1" ht="11.5" x14ac:dyDescent="0.25">
      <c r="A98" s="326">
        <v>1204</v>
      </c>
      <c r="B98" s="326" t="s">
        <v>240</v>
      </c>
      <c r="C98" s="327">
        <v>0</v>
      </c>
      <c r="D98" s="327">
        <v>40.137233795999997</v>
      </c>
      <c r="E98" s="327">
        <v>40.137233795999997</v>
      </c>
      <c r="F98" s="330">
        <v>0</v>
      </c>
      <c r="G98" s="330">
        <v>1</v>
      </c>
      <c r="H98" s="330">
        <v>1</v>
      </c>
      <c r="I98" s="327">
        <f>VLOOKUP($A98,[1]allTZs!$B$1:$Y$1402,17,FALSE)</f>
        <v>6978.1060155699997</v>
      </c>
      <c r="J98" s="300" t="str">
        <f>VLOOKUP($A98,[1]allTZs!$B$1:$Y$1402,23,FALSE)</f>
        <v>Area Structure Plan</v>
      </c>
      <c r="K98" s="327">
        <f t="shared" si="1"/>
        <v>0</v>
      </c>
      <c r="L98" s="327">
        <f t="shared" si="1"/>
        <v>6978.1060155699997</v>
      </c>
    </row>
    <row r="99" spans="1:12" s="300" customFormat="1" ht="11.5" x14ac:dyDescent="0.25">
      <c r="A99" s="326">
        <v>1205</v>
      </c>
      <c r="B99" s="326" t="s">
        <v>240</v>
      </c>
      <c r="C99" s="327">
        <v>109.19481596200001</v>
      </c>
      <c r="D99" s="327">
        <v>1.07639219364E-2</v>
      </c>
      <c r="E99" s="327">
        <v>109.20557988393641</v>
      </c>
      <c r="F99" s="330">
        <v>0.99990143432278977</v>
      </c>
      <c r="G99" s="330">
        <v>9.8565677210266057E-5</v>
      </c>
      <c r="H99" s="330">
        <v>1</v>
      </c>
      <c r="I99" s="327">
        <f>VLOOKUP($A99,[1]allTZs!$B$1:$Y$1402,17,FALSE)</f>
        <v>5043</v>
      </c>
      <c r="J99" s="300" t="str">
        <f>VLOOKUP($A99,[1]allTZs!$B$1:$Y$1402,23,FALSE)</f>
        <v>Area Structure Plan</v>
      </c>
      <c r="K99" s="327">
        <f t="shared" si="1"/>
        <v>5042.5029332898284</v>
      </c>
      <c r="L99" s="327">
        <f t="shared" si="1"/>
        <v>0.49706671017137172</v>
      </c>
    </row>
    <row r="100" spans="1:12" s="300" customFormat="1" ht="11.5" x14ac:dyDescent="0.25">
      <c r="A100" s="326">
        <v>1210</v>
      </c>
      <c r="B100" s="326" t="s">
        <v>240</v>
      </c>
      <c r="C100" s="327">
        <v>9.9506051411200003E-2</v>
      </c>
      <c r="D100" s="327">
        <v>60.013466897500003</v>
      </c>
      <c r="E100" s="327">
        <v>60.112972948911199</v>
      </c>
      <c r="F100" s="330">
        <v>1.6553174220108558E-3</v>
      </c>
      <c r="G100" s="330">
        <v>0.99834468257798914</v>
      </c>
      <c r="H100" s="330">
        <v>1</v>
      </c>
      <c r="I100" s="327">
        <f>VLOOKUP($A100,[1]allTZs!$B$1:$Y$1402,17,FALSE)</f>
        <v>3026.5980849500002</v>
      </c>
      <c r="J100" s="300" t="str">
        <f>VLOOKUP($A100,[1]allTZs!$B$1:$Y$1402,23,FALSE)</f>
        <v>Area Structure Plan</v>
      </c>
      <c r="K100" s="327">
        <f t="shared" si="1"/>
        <v>5.0099805394424273</v>
      </c>
      <c r="L100" s="327">
        <f t="shared" si="1"/>
        <v>3021.5881044105577</v>
      </c>
    </row>
    <row r="101" spans="1:12" s="300" customFormat="1" ht="11.5" x14ac:dyDescent="0.25">
      <c r="A101" s="326">
        <v>1211</v>
      </c>
      <c r="B101" s="326" t="s">
        <v>240</v>
      </c>
      <c r="C101" s="327">
        <v>3.1353356808499999</v>
      </c>
      <c r="D101" s="327">
        <v>60.414407368900001</v>
      </c>
      <c r="E101" s="327">
        <v>63.549743049749999</v>
      </c>
      <c r="F101" s="330">
        <v>4.9336716883268877E-2</v>
      </c>
      <c r="G101" s="330">
        <v>0.95066328311673109</v>
      </c>
      <c r="H101" s="330">
        <v>1</v>
      </c>
      <c r="I101" s="327">
        <f>VLOOKUP($A101,[1]allTZs!$B$1:$Y$1402,17,FALSE)</f>
        <v>4777.7523518999997</v>
      </c>
      <c r="J101" s="300" t="str">
        <f>VLOOKUP($A101,[1]allTZs!$B$1:$Y$1402,23,FALSE)</f>
        <v>Area Structure Plan</v>
      </c>
      <c r="K101" s="327">
        <f t="shared" si="1"/>
        <v>235.7186151240623</v>
      </c>
      <c r="L101" s="327">
        <f t="shared" si="1"/>
        <v>4542.0337367759375</v>
      </c>
    </row>
    <row r="102" spans="1:12" s="300" customFormat="1" ht="11.5" x14ac:dyDescent="0.25">
      <c r="A102" s="326">
        <v>1212</v>
      </c>
      <c r="B102" s="326" t="s">
        <v>240</v>
      </c>
      <c r="C102" s="327">
        <v>55.606148364100001</v>
      </c>
      <c r="D102" s="327">
        <v>10.6219369518</v>
      </c>
      <c r="E102" s="327">
        <v>66.228085315900003</v>
      </c>
      <c r="F102" s="330">
        <v>0.83961582308872984</v>
      </c>
      <c r="G102" s="330">
        <v>0.16038417691127016</v>
      </c>
      <c r="H102" s="330">
        <v>1</v>
      </c>
      <c r="I102" s="327">
        <f>VLOOKUP($A102,[1]allTZs!$B$1:$Y$1402,17,FALSE)</f>
        <v>3245.2695274600001</v>
      </c>
      <c r="J102" s="300" t="str">
        <f>VLOOKUP($A102,[1]allTZs!$B$1:$Y$1402,23,FALSE)</f>
        <v>Area Structure Plan</v>
      </c>
      <c r="K102" s="327">
        <f t="shared" si="1"/>
        <v>2724.7796454431013</v>
      </c>
      <c r="L102" s="327">
        <f t="shared" si="1"/>
        <v>520.48988201689872</v>
      </c>
    </row>
    <row r="103" spans="1:12" s="300" customFormat="1" ht="11.5" x14ac:dyDescent="0.25">
      <c r="A103" s="326">
        <v>1213</v>
      </c>
      <c r="B103" s="326" t="s">
        <v>240</v>
      </c>
      <c r="C103" s="327">
        <v>0</v>
      </c>
      <c r="D103" s="327">
        <v>50.2104249012</v>
      </c>
      <c r="E103" s="327">
        <v>50.2104249012</v>
      </c>
      <c r="F103" s="330">
        <v>0</v>
      </c>
      <c r="G103" s="330">
        <v>1</v>
      </c>
      <c r="H103" s="330">
        <v>1</v>
      </c>
      <c r="I103" s="327">
        <f>VLOOKUP($A103,[1]allTZs!$B$1:$Y$1402,17,FALSE)</f>
        <v>0</v>
      </c>
      <c r="J103" s="300" t="str">
        <f>VLOOKUP($A103,[1]allTZs!$B$1:$Y$1402,23,FALSE)</f>
        <v>Area Structure Plan</v>
      </c>
      <c r="K103" s="327">
        <f t="shared" si="1"/>
        <v>0</v>
      </c>
      <c r="L103" s="327">
        <f t="shared" si="1"/>
        <v>0</v>
      </c>
    </row>
    <row r="104" spans="1:12" s="300" customFormat="1" ht="11.5" x14ac:dyDescent="0.25">
      <c r="A104" s="326">
        <v>1214</v>
      </c>
      <c r="B104" s="326" t="s">
        <v>240</v>
      </c>
      <c r="C104" s="327">
        <v>0</v>
      </c>
      <c r="D104" s="327">
        <v>63.670430359599997</v>
      </c>
      <c r="E104" s="327">
        <v>63.670430359599997</v>
      </c>
      <c r="F104" s="330">
        <v>0</v>
      </c>
      <c r="G104" s="330">
        <v>1</v>
      </c>
      <c r="H104" s="330">
        <v>1</v>
      </c>
      <c r="I104" s="327">
        <f>VLOOKUP($A104,[1]allTZs!$B$1:$Y$1402,17,FALSE)</f>
        <v>44</v>
      </c>
      <c r="J104" s="300" t="str">
        <f>VLOOKUP($A104,[1]allTZs!$B$1:$Y$1402,23,FALSE)</f>
        <v>Unplanned</v>
      </c>
      <c r="K104" s="327">
        <f t="shared" si="1"/>
        <v>0</v>
      </c>
      <c r="L104" s="327">
        <f t="shared" si="1"/>
        <v>44</v>
      </c>
    </row>
    <row r="105" spans="1:12" s="300" customFormat="1" ht="11.5" x14ac:dyDescent="0.25">
      <c r="A105" s="326">
        <v>1216</v>
      </c>
      <c r="B105" s="326" t="s">
        <v>240</v>
      </c>
      <c r="C105" s="327">
        <v>71.035140682399998</v>
      </c>
      <c r="D105" s="327">
        <v>126.408909936</v>
      </c>
      <c r="E105" s="327">
        <v>197.44405061840001</v>
      </c>
      <c r="F105" s="330">
        <v>0.35977351791515649</v>
      </c>
      <c r="G105" s="330">
        <v>0.64022648208484345</v>
      </c>
      <c r="H105" s="330">
        <v>1</v>
      </c>
      <c r="I105" s="327">
        <f>VLOOKUP($A105,[1]allTZs!$B$1:$Y$1402,17,FALSE)</f>
        <v>12037.424291400001</v>
      </c>
      <c r="J105" s="300" t="str">
        <f>VLOOKUP($A105,[1]allTZs!$B$1:$Y$1402,23,FALSE)</f>
        <v>Area Structure Plan</v>
      </c>
      <c r="K105" s="327">
        <f t="shared" si="1"/>
        <v>4330.7464839543381</v>
      </c>
      <c r="L105" s="327">
        <f t="shared" si="1"/>
        <v>7706.6778074456615</v>
      </c>
    </row>
    <row r="106" spans="1:12" s="300" customFormat="1" ht="11.5" x14ac:dyDescent="0.25">
      <c r="A106" s="326">
        <v>1241</v>
      </c>
      <c r="B106" s="326" t="s">
        <v>240</v>
      </c>
      <c r="C106" s="327">
        <v>0</v>
      </c>
      <c r="D106" s="327">
        <v>49.006498201900001</v>
      </c>
      <c r="E106" s="327">
        <v>49.006498201900001</v>
      </c>
      <c r="F106" s="330">
        <v>0</v>
      </c>
      <c r="G106" s="330">
        <v>1</v>
      </c>
      <c r="H106" s="330">
        <v>1</v>
      </c>
      <c r="I106" s="327">
        <f>VLOOKUP($A106,[1]allTZs!$B$1:$Y$1402,17,FALSE)</f>
        <v>0</v>
      </c>
      <c r="J106" s="300" t="str">
        <f>VLOOKUP($A106,[1]allTZs!$B$1:$Y$1402,23,FALSE)</f>
        <v>Unplanned</v>
      </c>
      <c r="K106" s="327">
        <f t="shared" si="1"/>
        <v>0</v>
      </c>
      <c r="L106" s="327">
        <f t="shared" si="1"/>
        <v>0</v>
      </c>
    </row>
    <row r="107" spans="1:12" s="300" customFormat="1" ht="11.5" x14ac:dyDescent="0.25">
      <c r="A107" s="326">
        <v>1242</v>
      </c>
      <c r="B107" s="326" t="s">
        <v>240</v>
      </c>
      <c r="C107" s="327">
        <v>0</v>
      </c>
      <c r="D107" s="327">
        <v>20.317184665916688</v>
      </c>
      <c r="E107" s="327">
        <v>20.317184665916688</v>
      </c>
      <c r="F107" s="330">
        <v>0</v>
      </c>
      <c r="G107" s="330">
        <v>1</v>
      </c>
      <c r="H107" s="330">
        <v>1</v>
      </c>
      <c r="I107" s="327">
        <f>VLOOKUP($A107,[1]allTZs!$B$1:$Y$1402,17,FALSE)</f>
        <v>2199.30886599</v>
      </c>
      <c r="J107" s="300" t="str">
        <f>VLOOKUP($A107,[1]allTZs!$B$1:$Y$1402,23,FALSE)</f>
        <v>Area Structure Plan</v>
      </c>
      <c r="K107" s="327">
        <f t="shared" si="1"/>
        <v>0</v>
      </c>
      <c r="L107" s="327">
        <f t="shared" si="1"/>
        <v>2199.30886599</v>
      </c>
    </row>
    <row r="108" spans="1:12" s="300" customFormat="1" ht="11.5" x14ac:dyDescent="0.25">
      <c r="A108" s="326">
        <v>1243</v>
      </c>
      <c r="B108" s="326" t="s">
        <v>240</v>
      </c>
      <c r="C108" s="327">
        <v>0</v>
      </c>
      <c r="D108" s="327">
        <v>10.683219879882801</v>
      </c>
      <c r="E108" s="327">
        <v>10.683219879882801</v>
      </c>
      <c r="F108" s="330">
        <v>0</v>
      </c>
      <c r="G108" s="330">
        <v>1</v>
      </c>
      <c r="H108" s="330">
        <v>1</v>
      </c>
      <c r="I108" s="327">
        <f>VLOOKUP($A108,[1]allTZs!$B$1:$Y$1402,17,FALSE)</f>
        <v>1148.3463068200001</v>
      </c>
      <c r="J108" s="300" t="str">
        <f>VLOOKUP($A108,[1]allTZs!$B$1:$Y$1402,23,FALSE)</f>
        <v>Area Structure Plan</v>
      </c>
      <c r="K108" s="327">
        <f t="shared" si="1"/>
        <v>0</v>
      </c>
      <c r="L108" s="327">
        <f t="shared" si="1"/>
        <v>1148.3463068200001</v>
      </c>
    </row>
    <row r="109" spans="1:12" s="300" customFormat="1" ht="11.5" x14ac:dyDescent="0.25">
      <c r="A109" s="326">
        <v>1244</v>
      </c>
      <c r="B109" s="326" t="s">
        <v>240</v>
      </c>
      <c r="C109" s="327">
        <v>0</v>
      </c>
      <c r="D109" s="327">
        <v>24.580969979900001</v>
      </c>
      <c r="E109" s="327">
        <v>24.580969979900001</v>
      </c>
      <c r="F109" s="330">
        <v>0</v>
      </c>
      <c r="G109" s="330">
        <v>1</v>
      </c>
      <c r="H109" s="330">
        <v>1</v>
      </c>
      <c r="I109" s="327">
        <f>VLOOKUP($A109,[1]allTZs!$B$1:$Y$1402,17,FALSE)</f>
        <v>0</v>
      </c>
      <c r="J109" s="300" t="str">
        <f>VLOOKUP($A109,[1]allTZs!$B$1:$Y$1402,23,FALSE)</f>
        <v>Area Structure Plan</v>
      </c>
      <c r="K109" s="327">
        <f t="shared" si="1"/>
        <v>0</v>
      </c>
      <c r="L109" s="327">
        <f t="shared" si="1"/>
        <v>0</v>
      </c>
    </row>
    <row r="110" spans="1:12" s="300" customFormat="1" ht="11.5" x14ac:dyDescent="0.25">
      <c r="A110" s="326">
        <v>1245</v>
      </c>
      <c r="B110" s="326" t="s">
        <v>240</v>
      </c>
      <c r="C110" s="327">
        <v>9.3432724926000006</v>
      </c>
      <c r="D110" s="327">
        <v>16.8673239349</v>
      </c>
      <c r="E110" s="327">
        <v>26.210596427500001</v>
      </c>
      <c r="F110" s="330">
        <v>0.35646928212580065</v>
      </c>
      <c r="G110" s="330">
        <v>0.64353071787419935</v>
      </c>
      <c r="H110" s="330">
        <v>1</v>
      </c>
      <c r="I110" s="327">
        <f>VLOOKUP($A110,[1]allTZs!$B$1:$Y$1402,17,FALSE)</f>
        <v>1000.49692309</v>
      </c>
      <c r="J110" s="300" t="str">
        <f>VLOOKUP($A110,[1]allTZs!$B$1:$Y$1402,23,FALSE)</f>
        <v>Area Structure Plan</v>
      </c>
      <c r="K110" s="327">
        <f t="shared" si="1"/>
        <v>356.64641994296466</v>
      </c>
      <c r="L110" s="327">
        <f t="shared" si="1"/>
        <v>643.85050314703528</v>
      </c>
    </row>
    <row r="111" spans="1:12" s="300" customFormat="1" ht="11.5" x14ac:dyDescent="0.25">
      <c r="A111" s="326">
        <v>1246</v>
      </c>
      <c r="B111" s="326" t="s">
        <v>240</v>
      </c>
      <c r="C111" s="327">
        <v>1.9611117014099999</v>
      </c>
      <c r="D111" s="327">
        <v>38.067440946799998</v>
      </c>
      <c r="E111" s="327">
        <v>40.028552648209995</v>
      </c>
      <c r="F111" s="330">
        <v>4.8992820665917765E-2</v>
      </c>
      <c r="G111" s="330">
        <v>0.9510071793340823</v>
      </c>
      <c r="H111" s="330">
        <v>1</v>
      </c>
      <c r="I111" s="327">
        <f>VLOOKUP($A111,[1]allTZs!$B$1:$Y$1402,17,FALSE)</f>
        <v>1783.4128333900001</v>
      </c>
      <c r="J111" s="300" t="str">
        <f>VLOOKUP($A111,[1]allTZs!$B$1:$Y$1402,23,FALSE)</f>
        <v>Area Structure Plan</v>
      </c>
      <c r="K111" s="327">
        <f t="shared" si="1"/>
        <v>87.37442511957255</v>
      </c>
      <c r="L111" s="327">
        <f t="shared" si="1"/>
        <v>1696.0384082704277</v>
      </c>
    </row>
    <row r="112" spans="1:12" s="300" customFormat="1" ht="11.5" x14ac:dyDescent="0.25">
      <c r="A112" s="326">
        <v>1247</v>
      </c>
      <c r="B112" s="326" t="s">
        <v>240</v>
      </c>
      <c r="C112" s="327">
        <v>0.55320214525699996</v>
      </c>
      <c r="D112" s="327">
        <v>17.114560592299998</v>
      </c>
      <c r="E112" s="327">
        <v>17.667762737556998</v>
      </c>
      <c r="F112" s="330">
        <v>3.1311386363653063E-2</v>
      </c>
      <c r="G112" s="330">
        <v>0.96868861363634695</v>
      </c>
      <c r="H112" s="330">
        <v>1</v>
      </c>
      <c r="I112" s="327">
        <f>VLOOKUP($A112,[1]allTZs!$B$1:$Y$1402,17,FALSE)</f>
        <v>2368.88</v>
      </c>
      <c r="J112" s="300" t="str">
        <f>VLOOKUP($A112,[1]allTZs!$B$1:$Y$1402,23,FALSE)</f>
        <v>Area Structure Plan</v>
      </c>
      <c r="K112" s="327">
        <f t="shared" si="1"/>
        <v>74.172916929130466</v>
      </c>
      <c r="L112" s="327">
        <f t="shared" si="1"/>
        <v>2294.7070830708699</v>
      </c>
    </row>
    <row r="113" spans="1:12" s="300" customFormat="1" ht="11.5" x14ac:dyDescent="0.25">
      <c r="A113" s="326">
        <v>1248</v>
      </c>
      <c r="B113" s="326" t="s">
        <v>240</v>
      </c>
      <c r="C113" s="327">
        <v>0</v>
      </c>
      <c r="D113" s="327">
        <v>67.908205870299994</v>
      </c>
      <c r="E113" s="327">
        <v>67.908205870299994</v>
      </c>
      <c r="F113" s="330">
        <v>0</v>
      </c>
      <c r="G113" s="330">
        <v>1</v>
      </c>
      <c r="H113" s="330">
        <v>1</v>
      </c>
      <c r="I113" s="327">
        <f>VLOOKUP($A113,[1]allTZs!$B$1:$Y$1402,17,FALSE)</f>
        <v>6</v>
      </c>
      <c r="J113" s="300" t="str">
        <f>VLOOKUP($A113,[1]allTZs!$B$1:$Y$1402,23,FALSE)</f>
        <v>Unplanned</v>
      </c>
      <c r="K113" s="327">
        <f t="shared" si="1"/>
        <v>0</v>
      </c>
      <c r="L113" s="327">
        <f t="shared" si="1"/>
        <v>6</v>
      </c>
    </row>
    <row r="114" spans="1:12" s="300" customFormat="1" ht="11.5" x14ac:dyDescent="0.25">
      <c r="A114" s="326">
        <v>1249</v>
      </c>
      <c r="B114" s="326" t="s">
        <v>240</v>
      </c>
      <c r="C114" s="327">
        <v>24.072788224500002</v>
      </c>
      <c r="D114" s="327">
        <v>29.141045375200001</v>
      </c>
      <c r="E114" s="327">
        <v>53.213833599700003</v>
      </c>
      <c r="F114" s="330">
        <v>0.45237838727401353</v>
      </c>
      <c r="G114" s="330">
        <v>0.54762161272598642</v>
      </c>
      <c r="H114" s="330">
        <v>1</v>
      </c>
      <c r="I114" s="327">
        <f>VLOOKUP($A114,[1]allTZs!$B$1:$Y$1402,17,FALSE)</f>
        <v>2822.6876514099999</v>
      </c>
      <c r="J114" s="300" t="str">
        <f>VLOOKUP($A114,[1]allTZs!$B$1:$Y$1402,23,FALSE)</f>
        <v>Area Structure Plan</v>
      </c>
      <c r="K114" s="327">
        <f t="shared" si="1"/>
        <v>1276.9228875231286</v>
      </c>
      <c r="L114" s="327">
        <f t="shared" si="1"/>
        <v>1545.7647638868712</v>
      </c>
    </row>
    <row r="115" spans="1:12" s="300" customFormat="1" ht="11.5" x14ac:dyDescent="0.25">
      <c r="A115" s="326">
        <v>1250</v>
      </c>
      <c r="B115" s="326" t="s">
        <v>240</v>
      </c>
      <c r="C115" s="327">
        <v>0</v>
      </c>
      <c r="D115" s="327">
        <v>50.112485419599999</v>
      </c>
      <c r="E115" s="327">
        <v>50.112485419599999</v>
      </c>
      <c r="F115" s="330">
        <v>0</v>
      </c>
      <c r="G115" s="330">
        <v>1</v>
      </c>
      <c r="H115" s="330">
        <v>1</v>
      </c>
      <c r="I115" s="327">
        <f>VLOOKUP($A115,[1]allTZs!$B$1:$Y$1402,17,FALSE)</f>
        <v>2115.4259059800002</v>
      </c>
      <c r="J115" s="300" t="str">
        <f>VLOOKUP($A115,[1]allTZs!$B$1:$Y$1402,23,FALSE)</f>
        <v>Area Structure Plan</v>
      </c>
      <c r="K115" s="327">
        <f t="shared" si="1"/>
        <v>0</v>
      </c>
      <c r="L115" s="327">
        <f t="shared" si="1"/>
        <v>2115.4259059800002</v>
      </c>
    </row>
    <row r="116" spans="1:12" s="300" customFormat="1" ht="11.5" x14ac:dyDescent="0.25">
      <c r="A116" s="326">
        <v>1251</v>
      </c>
      <c r="B116" s="326" t="s">
        <v>240</v>
      </c>
      <c r="C116" s="327">
        <v>1.68664790904E-2</v>
      </c>
      <c r="D116" s="327">
        <v>52.897019325599999</v>
      </c>
      <c r="E116" s="327">
        <v>52.913885804690402</v>
      </c>
      <c r="F116" s="330">
        <v>3.1875336377025103E-4</v>
      </c>
      <c r="G116" s="330">
        <v>0.9996812466362297</v>
      </c>
      <c r="H116" s="330">
        <v>1</v>
      </c>
      <c r="I116" s="327">
        <f>VLOOKUP($A116,[1]allTZs!$B$1:$Y$1402,17,FALSE)</f>
        <v>3473.7878128799998</v>
      </c>
      <c r="J116" s="300" t="str">
        <f>VLOOKUP($A116,[1]allTZs!$B$1:$Y$1402,23,FALSE)</f>
        <v>Area Structure Plan</v>
      </c>
      <c r="K116" s="327">
        <f t="shared" si="1"/>
        <v>1.1072815503796032</v>
      </c>
      <c r="L116" s="327">
        <f t="shared" si="1"/>
        <v>3472.68053132962</v>
      </c>
    </row>
    <row r="117" spans="1:12" s="300" customFormat="1" ht="11.5" x14ac:dyDescent="0.25">
      <c r="A117" s="326">
        <v>1252</v>
      </c>
      <c r="B117" s="326" t="s">
        <v>240</v>
      </c>
      <c r="C117" s="327">
        <v>41.5147252115</v>
      </c>
      <c r="D117" s="327">
        <v>19.9613330896</v>
      </c>
      <c r="E117" s="327">
        <v>61.476058301099997</v>
      </c>
      <c r="F117" s="330">
        <v>0.6752990734729194</v>
      </c>
      <c r="G117" s="330">
        <v>0.32470092652708071</v>
      </c>
      <c r="H117" s="330">
        <v>1</v>
      </c>
      <c r="I117" s="327">
        <f>VLOOKUP($A117,[1]allTZs!$B$1:$Y$1402,17,FALSE)</f>
        <v>3515.2001840200001</v>
      </c>
      <c r="J117" s="300" t="str">
        <f>VLOOKUP($A117,[1]allTZs!$B$1:$Y$1402,23,FALSE)</f>
        <v>Area Structure Plan</v>
      </c>
      <c r="K117" s="327">
        <f t="shared" si="1"/>
        <v>2373.8114273405417</v>
      </c>
      <c r="L117" s="327">
        <f t="shared" si="1"/>
        <v>1141.3887566794585</v>
      </c>
    </row>
    <row r="118" spans="1:12" s="300" customFormat="1" ht="11.5" x14ac:dyDescent="0.25">
      <c r="A118" s="326">
        <v>1301</v>
      </c>
      <c r="B118" s="326" t="s">
        <v>240</v>
      </c>
      <c r="C118" s="327">
        <v>0</v>
      </c>
      <c r="D118" s="327">
        <v>250.84056015900001</v>
      </c>
      <c r="E118" s="327">
        <v>250.84056015900001</v>
      </c>
      <c r="F118" s="330">
        <v>0</v>
      </c>
      <c r="G118" s="330">
        <v>1</v>
      </c>
      <c r="H118" s="330">
        <v>1</v>
      </c>
      <c r="I118" s="327">
        <f>VLOOKUP($A118,[1]allTZs!$B$1:$Y$1402,17,FALSE)</f>
        <v>16627.647043199999</v>
      </c>
      <c r="J118" s="300" t="str">
        <f>VLOOKUP($A118,[1]allTZs!$B$1:$Y$1402,23,FALSE)</f>
        <v>Unplanned</v>
      </c>
      <c r="K118" s="327">
        <f t="shared" si="1"/>
        <v>0</v>
      </c>
      <c r="L118" s="327">
        <f t="shared" si="1"/>
        <v>16627.647043199999</v>
      </c>
    </row>
    <row r="119" spans="1:12" s="300" customFormat="1" ht="11.5" x14ac:dyDescent="0.25">
      <c r="A119" s="326">
        <v>1302</v>
      </c>
      <c r="B119" s="326" t="s">
        <v>240</v>
      </c>
      <c r="C119" s="327">
        <v>0</v>
      </c>
      <c r="D119" s="327">
        <v>215.06941924099999</v>
      </c>
      <c r="E119" s="327">
        <v>215.06941924099999</v>
      </c>
      <c r="F119" s="330">
        <v>0</v>
      </c>
      <c r="G119" s="330">
        <v>1</v>
      </c>
      <c r="H119" s="330">
        <v>1</v>
      </c>
      <c r="I119" s="327">
        <f>VLOOKUP($A119,[1]allTZs!$B$1:$Y$1402,17,FALSE)</f>
        <v>17749.9397341</v>
      </c>
      <c r="J119" s="300" t="str">
        <f>VLOOKUP($A119,[1]allTZs!$B$1:$Y$1402,23,FALSE)</f>
        <v>Unplanned</v>
      </c>
      <c r="K119" s="327">
        <f t="shared" si="1"/>
        <v>0</v>
      </c>
      <c r="L119" s="327">
        <f t="shared" si="1"/>
        <v>17749.9397341</v>
      </c>
    </row>
    <row r="120" spans="1:12" s="300" customFormat="1" ht="11.5" x14ac:dyDescent="0.25">
      <c r="A120" s="326">
        <v>1303</v>
      </c>
      <c r="B120" s="326" t="s">
        <v>240</v>
      </c>
      <c r="C120" s="327">
        <v>117.755836755</v>
      </c>
      <c r="D120" s="327">
        <v>0</v>
      </c>
      <c r="E120" s="327">
        <v>117.755836755</v>
      </c>
      <c r="F120" s="330">
        <v>1</v>
      </c>
      <c r="G120" s="330">
        <v>0</v>
      </c>
      <c r="H120" s="330">
        <v>1</v>
      </c>
      <c r="I120" s="327">
        <f>VLOOKUP($A120,[1]allTZs!$B$1:$Y$1402,17,FALSE)</f>
        <v>6545.5339999999997</v>
      </c>
      <c r="J120" s="300" t="str">
        <f>VLOOKUP($A120,[1]allTZs!$B$1:$Y$1402,23,FALSE)</f>
        <v>Area Structure Plan</v>
      </c>
      <c r="K120" s="327">
        <f t="shared" si="1"/>
        <v>6545.5339999999997</v>
      </c>
      <c r="L120" s="327">
        <f t="shared" si="1"/>
        <v>0</v>
      </c>
    </row>
    <row r="121" spans="1:12" s="300" customFormat="1" ht="11.5" x14ac:dyDescent="0.25">
      <c r="A121" s="326">
        <v>1304</v>
      </c>
      <c r="B121" s="326" t="s">
        <v>240</v>
      </c>
      <c r="C121" s="327">
        <v>88.052147026900002</v>
      </c>
      <c r="D121" s="327">
        <v>2.6220856436600002</v>
      </c>
      <c r="E121" s="327">
        <v>90.674232670560002</v>
      </c>
      <c r="F121" s="330">
        <v>0.97108235089028405</v>
      </c>
      <c r="G121" s="330">
        <v>2.8917649109715993E-2</v>
      </c>
      <c r="H121" s="330">
        <v>1</v>
      </c>
      <c r="I121" s="327">
        <f>VLOOKUP($A121,[1]allTZs!$B$1:$Y$1402,17,FALSE)</f>
        <v>4505.6149638099996</v>
      </c>
      <c r="J121" s="300" t="str">
        <f>VLOOKUP($A121,[1]allTZs!$B$1:$Y$1402,23,FALSE)</f>
        <v>Area Structure Plan</v>
      </c>
      <c r="K121" s="327">
        <f t="shared" si="1"/>
        <v>4375.3231712630568</v>
      </c>
      <c r="L121" s="327">
        <f t="shared" si="1"/>
        <v>130.2917925469433</v>
      </c>
    </row>
    <row r="122" spans="1:12" s="300" customFormat="1" ht="11.5" x14ac:dyDescent="0.25">
      <c r="A122" s="326">
        <v>1305</v>
      </c>
      <c r="B122" s="326" t="s">
        <v>240</v>
      </c>
      <c r="C122" s="327">
        <v>48.243120087999998</v>
      </c>
      <c r="D122" s="327">
        <v>0</v>
      </c>
      <c r="E122" s="327">
        <v>48.243120087999998</v>
      </c>
      <c r="F122" s="330">
        <v>1</v>
      </c>
      <c r="G122" s="330">
        <v>0</v>
      </c>
      <c r="H122" s="330">
        <v>1</v>
      </c>
      <c r="I122" s="327">
        <f>VLOOKUP($A122,[1]allTZs!$B$1:$Y$1402,17,FALSE)</f>
        <v>2954</v>
      </c>
      <c r="J122" s="300" t="str">
        <f>VLOOKUP($A122,[1]allTZs!$B$1:$Y$1402,23,FALSE)</f>
        <v>Area Structure Plan</v>
      </c>
      <c r="K122" s="327">
        <f t="shared" si="1"/>
        <v>2954</v>
      </c>
      <c r="L122" s="327">
        <f t="shared" si="1"/>
        <v>0</v>
      </c>
    </row>
    <row r="123" spans="1:12" s="300" customFormat="1" ht="11.5" x14ac:dyDescent="0.25">
      <c r="A123" s="326">
        <v>1306</v>
      </c>
      <c r="B123" s="326" t="s">
        <v>240</v>
      </c>
      <c r="C123" s="327">
        <v>94.9187206231</v>
      </c>
      <c r="D123" s="327">
        <v>0</v>
      </c>
      <c r="E123" s="327">
        <v>94.9187206231</v>
      </c>
      <c r="F123" s="330">
        <v>1</v>
      </c>
      <c r="G123" s="330">
        <v>0</v>
      </c>
      <c r="H123" s="330">
        <v>1</v>
      </c>
      <c r="I123" s="327">
        <f>VLOOKUP($A123,[1]allTZs!$B$1:$Y$1402,17,FALSE)</f>
        <v>4694</v>
      </c>
      <c r="J123" s="300" t="str">
        <f>VLOOKUP($A123,[1]allTZs!$B$1:$Y$1402,23,FALSE)</f>
        <v>Area Structure Plan</v>
      </c>
      <c r="K123" s="327">
        <f t="shared" si="1"/>
        <v>4694</v>
      </c>
      <c r="L123" s="327">
        <f t="shared" si="1"/>
        <v>0</v>
      </c>
    </row>
    <row r="124" spans="1:12" s="300" customFormat="1" ht="11.5" x14ac:dyDescent="0.25">
      <c r="A124" s="326">
        <v>1307</v>
      </c>
      <c r="B124" s="326" t="s">
        <v>240</v>
      </c>
      <c r="C124" s="327">
        <v>53.595931355899999</v>
      </c>
      <c r="D124" s="327">
        <v>0</v>
      </c>
      <c r="E124" s="327">
        <v>53.595931355899999</v>
      </c>
      <c r="F124" s="330">
        <v>1</v>
      </c>
      <c r="G124" s="330">
        <v>0</v>
      </c>
      <c r="H124" s="330">
        <v>1</v>
      </c>
      <c r="I124" s="327">
        <f>VLOOKUP($A124,[1]allTZs!$B$1:$Y$1402,17,FALSE)</f>
        <v>2970</v>
      </c>
      <c r="J124" s="300" t="str">
        <f>VLOOKUP($A124,[1]allTZs!$B$1:$Y$1402,23,FALSE)</f>
        <v>Community Plan</v>
      </c>
      <c r="K124" s="327">
        <f t="shared" si="1"/>
        <v>2970</v>
      </c>
      <c r="L124" s="327">
        <f t="shared" si="1"/>
        <v>0</v>
      </c>
    </row>
    <row r="125" spans="1:12" s="300" customFormat="1" ht="11.5" x14ac:dyDescent="0.25">
      <c r="A125" s="326">
        <v>1308</v>
      </c>
      <c r="B125" s="326" t="s">
        <v>240</v>
      </c>
      <c r="C125" s="327">
        <v>102.102777719</v>
      </c>
      <c r="D125" s="327">
        <v>0</v>
      </c>
      <c r="E125" s="327">
        <v>102.102777719</v>
      </c>
      <c r="F125" s="330">
        <v>1</v>
      </c>
      <c r="G125" s="330">
        <v>0</v>
      </c>
      <c r="H125" s="330">
        <v>1</v>
      </c>
      <c r="I125" s="327">
        <f>VLOOKUP($A125,[1]allTZs!$B$1:$Y$1402,17,FALSE)</f>
        <v>4806</v>
      </c>
      <c r="J125" s="300" t="str">
        <f>VLOOKUP($A125,[1]allTZs!$B$1:$Y$1402,23,FALSE)</f>
        <v>Buildout</v>
      </c>
      <c r="K125" s="327">
        <f t="shared" si="1"/>
        <v>4806</v>
      </c>
      <c r="L125" s="327">
        <f t="shared" si="1"/>
        <v>0</v>
      </c>
    </row>
    <row r="126" spans="1:12" s="300" customFormat="1" ht="11.5" x14ac:dyDescent="0.25">
      <c r="A126" s="326">
        <v>1309</v>
      </c>
      <c r="B126" s="326" t="s">
        <v>240</v>
      </c>
      <c r="C126" s="327">
        <v>92.689544139000006</v>
      </c>
      <c r="D126" s="327">
        <v>0</v>
      </c>
      <c r="E126" s="327">
        <v>92.689544139000006</v>
      </c>
      <c r="F126" s="330">
        <v>1</v>
      </c>
      <c r="G126" s="330">
        <v>0</v>
      </c>
      <c r="H126" s="330">
        <v>1</v>
      </c>
      <c r="I126" s="327">
        <f>VLOOKUP($A126,[1]allTZs!$B$1:$Y$1402,17,FALSE)</f>
        <v>3992</v>
      </c>
      <c r="J126" s="300" t="str">
        <f>VLOOKUP($A126,[1]allTZs!$B$1:$Y$1402,23,FALSE)</f>
        <v>Community Plan</v>
      </c>
      <c r="K126" s="327">
        <f t="shared" si="1"/>
        <v>3992</v>
      </c>
      <c r="L126" s="327">
        <f t="shared" si="1"/>
        <v>0</v>
      </c>
    </row>
    <row r="127" spans="1:12" s="300" customFormat="1" ht="11.5" x14ac:dyDescent="0.25">
      <c r="A127" s="326">
        <v>1310</v>
      </c>
      <c r="B127" s="326" t="s">
        <v>240</v>
      </c>
      <c r="C127" s="327">
        <v>26.7599144693</v>
      </c>
      <c r="D127" s="327">
        <v>0</v>
      </c>
      <c r="E127" s="327">
        <v>26.7599144693</v>
      </c>
      <c r="F127" s="330">
        <v>1</v>
      </c>
      <c r="G127" s="330">
        <v>0</v>
      </c>
      <c r="H127" s="330">
        <v>1</v>
      </c>
      <c r="I127" s="327">
        <f>VLOOKUP($A127,[1]allTZs!$B$1:$Y$1402,17,FALSE)</f>
        <v>1329</v>
      </c>
      <c r="J127" s="300" t="str">
        <f>VLOOKUP($A127,[1]allTZs!$B$1:$Y$1402,23,FALSE)</f>
        <v>Area Structure Plan</v>
      </c>
      <c r="K127" s="327">
        <f t="shared" si="1"/>
        <v>1329</v>
      </c>
      <c r="L127" s="327">
        <f t="shared" si="1"/>
        <v>0</v>
      </c>
    </row>
    <row r="128" spans="1:12" s="300" customFormat="1" ht="11.5" x14ac:dyDescent="0.25">
      <c r="A128" s="326">
        <v>1311</v>
      </c>
      <c r="B128" s="326" t="s">
        <v>240</v>
      </c>
      <c r="C128" s="327">
        <v>35.536859581000002</v>
      </c>
      <c r="D128" s="327">
        <v>0</v>
      </c>
      <c r="E128" s="327">
        <v>35.536859581000002</v>
      </c>
      <c r="F128" s="330">
        <v>1</v>
      </c>
      <c r="G128" s="330">
        <v>0</v>
      </c>
      <c r="H128" s="330">
        <v>1</v>
      </c>
      <c r="I128" s="327">
        <f>VLOOKUP($A128,[1]allTZs!$B$1:$Y$1402,17,FALSE)</f>
        <v>1621</v>
      </c>
      <c r="J128" s="300" t="str">
        <f>VLOOKUP($A128,[1]allTZs!$B$1:$Y$1402,23,FALSE)</f>
        <v>Area Structure Plan</v>
      </c>
      <c r="K128" s="327">
        <f t="shared" si="1"/>
        <v>1621</v>
      </c>
      <c r="L128" s="327">
        <f t="shared" si="1"/>
        <v>0</v>
      </c>
    </row>
    <row r="129" spans="1:12" s="300" customFormat="1" ht="11.5" x14ac:dyDescent="0.25">
      <c r="A129" s="326">
        <v>1312</v>
      </c>
      <c r="B129" s="326" t="s">
        <v>240</v>
      </c>
      <c r="C129" s="327">
        <v>30.654854408999999</v>
      </c>
      <c r="D129" s="327">
        <v>14.746601741699999</v>
      </c>
      <c r="E129" s="327">
        <v>45.4014561507</v>
      </c>
      <c r="F129" s="330">
        <v>0.6751954013820185</v>
      </c>
      <c r="G129" s="330">
        <v>0.32480459861798144</v>
      </c>
      <c r="H129" s="330">
        <v>1</v>
      </c>
      <c r="I129" s="327">
        <f>VLOOKUP($A129,[1]allTZs!$B$1:$Y$1402,17,FALSE)</f>
        <v>2856.8490000000002</v>
      </c>
      <c r="J129" s="300" t="str">
        <f>VLOOKUP($A129,[1]allTZs!$B$1:$Y$1402,23,FALSE)</f>
        <v>Area Structure Plan</v>
      </c>
      <c r="K129" s="327">
        <f t="shared" si="1"/>
        <v>1928.9313072428183</v>
      </c>
      <c r="L129" s="327">
        <f t="shared" si="1"/>
        <v>927.91769275718173</v>
      </c>
    </row>
    <row r="130" spans="1:12" s="300" customFormat="1" ht="11.5" x14ac:dyDescent="0.25">
      <c r="A130" s="326">
        <v>1313</v>
      </c>
      <c r="B130" s="326" t="s">
        <v>240</v>
      </c>
      <c r="C130" s="327">
        <v>43.592435524700001</v>
      </c>
      <c r="D130" s="327">
        <v>45.644933021699998</v>
      </c>
      <c r="E130" s="327">
        <v>89.237368546400006</v>
      </c>
      <c r="F130" s="330">
        <v>0.48849978697022656</v>
      </c>
      <c r="G130" s="330">
        <v>0.51150021302977333</v>
      </c>
      <c r="H130" s="330">
        <v>0.99999999999999989</v>
      </c>
      <c r="I130" s="327">
        <f>VLOOKUP($A130,[1]allTZs!$B$1:$Y$1402,17,FALSE)</f>
        <v>4414.0559102200004</v>
      </c>
      <c r="J130" s="300" t="str">
        <f>VLOOKUP($A130,[1]allTZs!$B$1:$Y$1402,23,FALSE)</f>
        <v>Area Structure Plan</v>
      </c>
      <c r="K130" s="327">
        <f t="shared" si="1"/>
        <v>2156.2653718171396</v>
      </c>
      <c r="L130" s="327">
        <f t="shared" si="1"/>
        <v>2257.7905384028604</v>
      </c>
    </row>
    <row r="131" spans="1:12" s="300" customFormat="1" ht="11.5" x14ac:dyDescent="0.25">
      <c r="A131" s="326">
        <v>1314</v>
      </c>
      <c r="B131" s="326" t="s">
        <v>240</v>
      </c>
      <c r="C131" s="327">
        <v>0</v>
      </c>
      <c r="D131" s="327">
        <v>243.43522793</v>
      </c>
      <c r="E131" s="327">
        <v>243.43522793</v>
      </c>
      <c r="F131" s="330">
        <v>0</v>
      </c>
      <c r="G131" s="330">
        <v>1</v>
      </c>
      <c r="H131" s="330">
        <v>1</v>
      </c>
      <c r="I131" s="327">
        <f>VLOOKUP($A131,[1]allTZs!$B$1:$Y$1402,17,FALSE)</f>
        <v>16250.01058</v>
      </c>
      <c r="J131" s="300" t="str">
        <f>VLOOKUP($A131,[1]allTZs!$B$1:$Y$1402,23,FALSE)</f>
        <v>Unplanned</v>
      </c>
      <c r="K131" s="327">
        <f t="shared" si="1"/>
        <v>0</v>
      </c>
      <c r="L131" s="327">
        <f t="shared" si="1"/>
        <v>16250.01058</v>
      </c>
    </row>
    <row r="132" spans="1:12" s="300" customFormat="1" ht="11.5" x14ac:dyDescent="0.25">
      <c r="A132" s="326">
        <v>1315</v>
      </c>
      <c r="B132" s="326" t="s">
        <v>240</v>
      </c>
      <c r="C132" s="327">
        <v>0</v>
      </c>
      <c r="D132" s="327">
        <v>248.83778175349465</v>
      </c>
      <c r="E132" s="327">
        <v>248.83778175349465</v>
      </c>
      <c r="F132" s="330">
        <v>0</v>
      </c>
      <c r="G132" s="330">
        <v>1</v>
      </c>
      <c r="H132" s="330">
        <v>1</v>
      </c>
      <c r="I132" s="327">
        <f>VLOOKUP($A132,[1]allTZs!$B$1:$Y$1402,17,FALSE)</f>
        <v>16823.872077600001</v>
      </c>
      <c r="J132" s="300" t="str">
        <f>VLOOKUP($A132,[1]allTZs!$B$1:$Y$1402,23,FALSE)</f>
        <v>Unplanned</v>
      </c>
      <c r="K132" s="327">
        <f t="shared" si="1"/>
        <v>0</v>
      </c>
      <c r="L132" s="327">
        <f t="shared" si="1"/>
        <v>16823.872077600001</v>
      </c>
    </row>
    <row r="133" spans="1:12" s="300" customFormat="1" ht="11.5" x14ac:dyDescent="0.25">
      <c r="A133" s="326">
        <v>1316</v>
      </c>
      <c r="B133" s="326" t="s">
        <v>240</v>
      </c>
      <c r="C133" s="327">
        <v>94.8529603546</v>
      </c>
      <c r="D133" s="327">
        <v>42.238867276800001</v>
      </c>
      <c r="E133" s="327">
        <v>137.09182763140001</v>
      </c>
      <c r="F133" s="330">
        <v>0.69189361607777222</v>
      </c>
      <c r="G133" s="330">
        <v>0.30810638392222772</v>
      </c>
      <c r="H133" s="330">
        <v>1</v>
      </c>
      <c r="I133" s="327">
        <f>VLOOKUP($A133,[1]allTZs!$B$1:$Y$1402,17,FALSE)</f>
        <v>7282.08120383</v>
      </c>
      <c r="J133" s="300" t="str">
        <f>VLOOKUP($A133,[1]allTZs!$B$1:$Y$1402,23,FALSE)</f>
        <v>Area Structure Plan</v>
      </c>
      <c r="K133" s="327">
        <f t="shared" ref="K133:L196" si="2">$I133*F133</f>
        <v>5038.4254966899152</v>
      </c>
      <c r="L133" s="327">
        <f t="shared" si="2"/>
        <v>2243.6557071400844</v>
      </c>
    </row>
    <row r="134" spans="1:12" s="300" customFormat="1" ht="11.5" x14ac:dyDescent="0.25">
      <c r="A134" s="326">
        <v>1317</v>
      </c>
      <c r="B134" s="326" t="s">
        <v>240</v>
      </c>
      <c r="C134" s="327">
        <v>14.1637213079</v>
      </c>
      <c r="D134" s="327">
        <v>49.759826877489999</v>
      </c>
      <c r="E134" s="327">
        <v>63.923548185389997</v>
      </c>
      <c r="F134" s="330">
        <v>0.22157282738471609</v>
      </c>
      <c r="G134" s="330">
        <v>0.77842717261528394</v>
      </c>
      <c r="H134" s="330">
        <v>1</v>
      </c>
      <c r="I134" s="327">
        <f>VLOOKUP($A134,[1]allTZs!$B$1:$Y$1402,17,FALSE)</f>
        <v>4532.0604425399997</v>
      </c>
      <c r="J134" s="300" t="str">
        <f>VLOOKUP($A134,[1]allTZs!$B$1:$Y$1402,23,FALSE)</f>
        <v>Area Structure Plan</v>
      </c>
      <c r="K134" s="327">
        <f t="shared" si="2"/>
        <v>1004.1814461320154</v>
      </c>
      <c r="L134" s="327">
        <f t="shared" si="2"/>
        <v>3527.8789964079842</v>
      </c>
    </row>
    <row r="135" spans="1:12" s="300" customFormat="1" ht="11.5" x14ac:dyDescent="0.25">
      <c r="A135" s="326">
        <v>1318</v>
      </c>
      <c r="B135" s="326" t="s">
        <v>240</v>
      </c>
      <c r="C135" s="327">
        <v>66.309897896400003</v>
      </c>
      <c r="D135" s="327">
        <v>1.5968342373539002</v>
      </c>
      <c r="E135" s="327">
        <v>67.906732133753906</v>
      </c>
      <c r="F135" s="330">
        <v>0.97648489056712862</v>
      </c>
      <c r="G135" s="330">
        <v>2.3515109432871287E-2</v>
      </c>
      <c r="H135" s="330">
        <v>0.99999999999999989</v>
      </c>
      <c r="I135" s="327">
        <f>VLOOKUP($A135,[1]allTZs!$B$1:$Y$1402,17,FALSE)</f>
        <v>815</v>
      </c>
      <c r="J135" s="300" t="str">
        <f>VLOOKUP($A135,[1]allTZs!$B$1:$Y$1402,23,FALSE)</f>
        <v>Area Structure Plan</v>
      </c>
      <c r="K135" s="327">
        <f t="shared" si="2"/>
        <v>795.83518581220983</v>
      </c>
      <c r="L135" s="327">
        <f t="shared" si="2"/>
        <v>19.1648141877901</v>
      </c>
    </row>
    <row r="136" spans="1:12" s="300" customFormat="1" ht="11.5" x14ac:dyDescent="0.25">
      <c r="A136" s="326">
        <v>1319</v>
      </c>
      <c r="B136" s="326" t="s">
        <v>240</v>
      </c>
      <c r="C136" s="327">
        <v>0.72252032317799997</v>
      </c>
      <c r="D136" s="327">
        <v>61.494228586139997</v>
      </c>
      <c r="E136" s="327">
        <v>62.216748909318</v>
      </c>
      <c r="F136" s="330">
        <v>1.1612955286864731E-2</v>
      </c>
      <c r="G136" s="330">
        <v>0.98838704471313521</v>
      </c>
      <c r="H136" s="330">
        <v>0.99999999999999989</v>
      </c>
      <c r="I136" s="327">
        <f>VLOOKUP($A136,[1]allTZs!$B$1:$Y$1402,17,FALSE)</f>
        <v>3736.3777244799999</v>
      </c>
      <c r="J136" s="300" t="str">
        <f>VLOOKUP($A136,[1]allTZs!$B$1:$Y$1402,23,FALSE)</f>
        <v>Area Structure Plan</v>
      </c>
      <c r="K136" s="327">
        <f t="shared" si="2"/>
        <v>43.390387449223631</v>
      </c>
      <c r="L136" s="327">
        <f t="shared" si="2"/>
        <v>3692.987337030776</v>
      </c>
    </row>
    <row r="137" spans="1:12" s="300" customFormat="1" ht="11.5" x14ac:dyDescent="0.25">
      <c r="A137" s="326">
        <v>1320</v>
      </c>
      <c r="B137" s="326" t="s">
        <v>240</v>
      </c>
      <c r="C137" s="327">
        <v>22.422929123399999</v>
      </c>
      <c r="D137" s="327">
        <v>0</v>
      </c>
      <c r="E137" s="327">
        <v>22.422929123399999</v>
      </c>
      <c r="F137" s="330">
        <v>1</v>
      </c>
      <c r="G137" s="330">
        <v>0</v>
      </c>
      <c r="H137" s="330">
        <v>1</v>
      </c>
      <c r="I137" s="327">
        <f>VLOOKUP($A137,[1]allTZs!$B$1:$Y$1402,17,FALSE)</f>
        <v>39</v>
      </c>
      <c r="J137" s="300" t="str">
        <f>VLOOKUP($A137,[1]allTZs!$B$1:$Y$1402,23,FALSE)</f>
        <v>Area Structure Plan</v>
      </c>
      <c r="K137" s="327">
        <f t="shared" si="2"/>
        <v>39</v>
      </c>
      <c r="L137" s="327">
        <f t="shared" si="2"/>
        <v>0</v>
      </c>
    </row>
    <row r="138" spans="1:12" s="300" customFormat="1" ht="11.5" x14ac:dyDescent="0.25">
      <c r="A138" s="326">
        <v>1321</v>
      </c>
      <c r="B138" s="326" t="s">
        <v>240</v>
      </c>
      <c r="C138" s="327">
        <v>20.330064750599998</v>
      </c>
      <c r="D138" s="327">
        <v>0</v>
      </c>
      <c r="E138" s="327">
        <v>20.330064750599998</v>
      </c>
      <c r="F138" s="330">
        <v>1</v>
      </c>
      <c r="G138" s="330">
        <v>0</v>
      </c>
      <c r="H138" s="330">
        <v>1</v>
      </c>
      <c r="I138" s="327">
        <f>VLOOKUP($A138,[1]allTZs!$B$1:$Y$1402,17,FALSE)</f>
        <v>0</v>
      </c>
      <c r="J138" s="300" t="str">
        <f>VLOOKUP($A138,[1]allTZs!$B$1:$Y$1402,23,FALSE)</f>
        <v>Area Structure Plan</v>
      </c>
      <c r="K138" s="327">
        <f t="shared" si="2"/>
        <v>0</v>
      </c>
      <c r="L138" s="327">
        <f t="shared" si="2"/>
        <v>0</v>
      </c>
    </row>
    <row r="139" spans="1:12" s="300" customFormat="1" ht="11.5" x14ac:dyDescent="0.25">
      <c r="A139" s="326">
        <v>1322</v>
      </c>
      <c r="B139" s="326" t="s">
        <v>240</v>
      </c>
      <c r="C139" s="327">
        <v>121.032758539</v>
      </c>
      <c r="D139" s="327">
        <v>0</v>
      </c>
      <c r="E139" s="327">
        <v>121.032758539</v>
      </c>
      <c r="F139" s="330">
        <v>1</v>
      </c>
      <c r="G139" s="330">
        <v>0</v>
      </c>
      <c r="H139" s="330">
        <v>1</v>
      </c>
      <c r="I139" s="327">
        <f>VLOOKUP($A139,[1]allTZs!$B$1:$Y$1402,17,FALSE)</f>
        <v>6415.04</v>
      </c>
      <c r="J139" s="300" t="str">
        <f>VLOOKUP($A139,[1]allTZs!$B$1:$Y$1402,23,FALSE)</f>
        <v>Community Plan</v>
      </c>
      <c r="K139" s="327">
        <f t="shared" si="2"/>
        <v>6415.04</v>
      </c>
      <c r="L139" s="327">
        <f t="shared" si="2"/>
        <v>0</v>
      </c>
    </row>
    <row r="140" spans="1:12" s="300" customFormat="1" ht="11.5" x14ac:dyDescent="0.25">
      <c r="A140" s="326">
        <v>1323</v>
      </c>
      <c r="B140" s="326" t="s">
        <v>240</v>
      </c>
      <c r="C140" s="327">
        <v>21.048318570999999</v>
      </c>
      <c r="D140" s="327">
        <v>36.646971162269999</v>
      </c>
      <c r="E140" s="327">
        <v>57.695289733270002</v>
      </c>
      <c r="F140" s="330">
        <v>0.36481866489115627</v>
      </c>
      <c r="G140" s="330">
        <v>0.63518133510884367</v>
      </c>
      <c r="H140" s="330">
        <v>1</v>
      </c>
      <c r="I140" s="327">
        <f>VLOOKUP($A140,[1]allTZs!$B$1:$Y$1402,17,FALSE)</f>
        <v>3760.9270200699998</v>
      </c>
      <c r="J140" s="300" t="str">
        <f>VLOOKUP($A140,[1]allTZs!$B$1:$Y$1402,23,FALSE)</f>
        <v>Area Structure Plan</v>
      </c>
      <c r="K140" s="327">
        <f t="shared" si="2"/>
        <v>1372.0563742150123</v>
      </c>
      <c r="L140" s="327">
        <f t="shared" si="2"/>
        <v>2388.8706458549873</v>
      </c>
    </row>
    <row r="141" spans="1:12" s="300" customFormat="1" ht="11.5" x14ac:dyDescent="0.25">
      <c r="A141" s="326">
        <v>1324</v>
      </c>
      <c r="B141" s="326" t="s">
        <v>240</v>
      </c>
      <c r="C141" s="327">
        <v>107.980244188</v>
      </c>
      <c r="D141" s="327">
        <v>2.2361857638900002E-3</v>
      </c>
      <c r="E141" s="327">
        <v>107.98248037376389</v>
      </c>
      <c r="F141" s="330">
        <v>0.9999792912169071</v>
      </c>
      <c r="G141" s="330">
        <v>2.0708783092866593E-5</v>
      </c>
      <c r="H141" s="330">
        <v>1</v>
      </c>
      <c r="I141" s="327">
        <f>VLOOKUP($A141,[1]allTZs!$B$1:$Y$1402,17,FALSE)</f>
        <v>4807.6655909999999</v>
      </c>
      <c r="J141" s="300" t="str">
        <f>VLOOKUP($A141,[1]allTZs!$B$1:$Y$1402,23,FALSE)</f>
        <v>Community Plan</v>
      </c>
      <c r="K141" s="327">
        <f t="shared" si="2"/>
        <v>4807.5660300960926</v>
      </c>
      <c r="L141" s="327">
        <f t="shared" si="2"/>
        <v>9.9560903907057269E-2</v>
      </c>
    </row>
    <row r="142" spans="1:12" s="300" customFormat="1" ht="11.5" x14ac:dyDescent="0.25">
      <c r="A142" s="326">
        <v>1325</v>
      </c>
      <c r="B142" s="326" t="s">
        <v>240</v>
      </c>
      <c r="C142" s="327">
        <v>41.239248908999997</v>
      </c>
      <c r="D142" s="327">
        <v>7.6309250678399998</v>
      </c>
      <c r="E142" s="327">
        <v>48.870173976839993</v>
      </c>
      <c r="F142" s="330">
        <v>0.84385312253121181</v>
      </c>
      <c r="G142" s="330">
        <v>0.15614687746878828</v>
      </c>
      <c r="H142" s="330">
        <v>1</v>
      </c>
      <c r="I142" s="327">
        <f>VLOOKUP($A142,[1]allTZs!$B$1:$Y$1402,17,FALSE)</f>
        <v>2621.3549835399999</v>
      </c>
      <c r="J142" s="300" t="str">
        <f>VLOOKUP($A142,[1]allTZs!$B$1:$Y$1402,23,FALSE)</f>
        <v>Area Structure Plan</v>
      </c>
      <c r="K142" s="327">
        <f t="shared" si="2"/>
        <v>2212.0385881229822</v>
      </c>
      <c r="L142" s="327">
        <f t="shared" si="2"/>
        <v>409.31639541701787</v>
      </c>
    </row>
    <row r="143" spans="1:12" s="300" customFormat="1" ht="11.5" x14ac:dyDescent="0.25">
      <c r="A143" s="326">
        <v>1326</v>
      </c>
      <c r="B143" s="326" t="s">
        <v>240</v>
      </c>
      <c r="C143" s="327">
        <v>25.114906020199999</v>
      </c>
      <c r="D143" s="327">
        <v>107.62747998499999</v>
      </c>
      <c r="E143" s="327">
        <v>132.74238600519999</v>
      </c>
      <c r="F143" s="330">
        <v>0.18920035096563775</v>
      </c>
      <c r="G143" s="330">
        <v>0.8107996490343623</v>
      </c>
      <c r="H143" s="330">
        <v>1</v>
      </c>
      <c r="I143" s="327">
        <f>VLOOKUP($A143,[1]allTZs!$B$1:$Y$1402,17,FALSE)</f>
        <v>8458.5453855300002</v>
      </c>
      <c r="J143" s="300" t="str">
        <f>VLOOKUP($A143,[1]allTZs!$B$1:$Y$1402,23,FALSE)</f>
        <v>Area Structure Plan</v>
      </c>
      <c r="K143" s="327">
        <f t="shared" si="2"/>
        <v>1600.3597556010518</v>
      </c>
      <c r="L143" s="327">
        <f t="shared" si="2"/>
        <v>6858.1856299289493</v>
      </c>
    </row>
    <row r="144" spans="1:12" s="300" customFormat="1" ht="11.5" x14ac:dyDescent="0.25">
      <c r="A144" s="326">
        <v>1327</v>
      </c>
      <c r="B144" s="326" t="s">
        <v>240</v>
      </c>
      <c r="C144" s="327">
        <v>7.1949740259999997</v>
      </c>
      <c r="D144" s="327">
        <v>206.71162140800001</v>
      </c>
      <c r="E144" s="327">
        <v>213.90659543400002</v>
      </c>
      <c r="F144" s="330">
        <v>3.3636055080031313E-2</v>
      </c>
      <c r="G144" s="330">
        <v>0.96636394491996869</v>
      </c>
      <c r="H144" s="330">
        <v>1</v>
      </c>
      <c r="I144" s="327">
        <f>VLOOKUP($A144,[1]allTZs!$B$1:$Y$1402,17,FALSE)</f>
        <v>13029.540824</v>
      </c>
      <c r="J144" s="300" t="str">
        <f>VLOOKUP($A144,[1]allTZs!$B$1:$Y$1402,23,FALSE)</f>
        <v>Area Structure Plan</v>
      </c>
      <c r="K144" s="327">
        <f t="shared" si="2"/>
        <v>438.26235282358056</v>
      </c>
      <c r="L144" s="327">
        <f t="shared" si="2"/>
        <v>12591.27847117642</v>
      </c>
    </row>
    <row r="145" spans="1:12" s="300" customFormat="1" ht="11.5" x14ac:dyDescent="0.25">
      <c r="A145" s="326">
        <v>1328</v>
      </c>
      <c r="B145" s="326" t="s">
        <v>240</v>
      </c>
      <c r="C145" s="327">
        <v>0</v>
      </c>
      <c r="D145" s="327">
        <v>77.767859544000004</v>
      </c>
      <c r="E145" s="327">
        <v>77.767859544000004</v>
      </c>
      <c r="F145" s="330">
        <v>0</v>
      </c>
      <c r="G145" s="330">
        <v>1</v>
      </c>
      <c r="H145" s="330">
        <v>1</v>
      </c>
      <c r="I145" s="327">
        <f>VLOOKUP($A145,[1]allTZs!$B$1:$Y$1402,17,FALSE)</f>
        <v>4297.6914483299997</v>
      </c>
      <c r="J145" s="300" t="str">
        <f>VLOOKUP($A145,[1]allTZs!$B$1:$Y$1402,23,FALSE)</f>
        <v>Area Structure Plan</v>
      </c>
      <c r="K145" s="327">
        <f t="shared" si="2"/>
        <v>0</v>
      </c>
      <c r="L145" s="327">
        <f t="shared" si="2"/>
        <v>4297.6914483299997</v>
      </c>
    </row>
    <row r="146" spans="1:12" s="300" customFormat="1" ht="11.5" x14ac:dyDescent="0.25">
      <c r="A146" s="326">
        <v>1329</v>
      </c>
      <c r="B146" s="326" t="s">
        <v>240</v>
      </c>
      <c r="C146" s="327">
        <v>2.3105106466400001</v>
      </c>
      <c r="D146" s="327">
        <v>127.804248072316</v>
      </c>
      <c r="E146" s="327">
        <v>130.11475871895601</v>
      </c>
      <c r="F146" s="330">
        <v>1.7757483235477031E-2</v>
      </c>
      <c r="G146" s="330">
        <v>0.9822425167645229</v>
      </c>
      <c r="H146" s="330">
        <v>0.99999999999999989</v>
      </c>
      <c r="I146" s="327">
        <f>VLOOKUP($A146,[1]allTZs!$B$1:$Y$1402,17,FALSE)</f>
        <v>6997.4784658299995</v>
      </c>
      <c r="J146" s="300" t="str">
        <f>VLOOKUP($A146,[1]allTZs!$B$1:$Y$1402,23,FALSE)</f>
        <v>Area Structure Plan</v>
      </c>
      <c r="K146" s="327">
        <f t="shared" si="2"/>
        <v>124.25760654758776</v>
      </c>
      <c r="L146" s="327">
        <f t="shared" si="2"/>
        <v>6873.2208592824118</v>
      </c>
    </row>
    <row r="147" spans="1:12" s="300" customFormat="1" ht="11.5" x14ac:dyDescent="0.25">
      <c r="A147" s="326">
        <v>1330</v>
      </c>
      <c r="B147" s="326" t="s">
        <v>240</v>
      </c>
      <c r="C147" s="327">
        <v>16.453162934600002</v>
      </c>
      <c r="D147" s="327">
        <v>119.24379240967893</v>
      </c>
      <c r="E147" s="327">
        <v>135.69695534427893</v>
      </c>
      <c r="F147" s="330">
        <v>0.1212493153796739</v>
      </c>
      <c r="G147" s="330">
        <v>0.87875068462032613</v>
      </c>
      <c r="H147" s="330">
        <v>1</v>
      </c>
      <c r="I147" s="327">
        <f>VLOOKUP($A147,[1]allTZs!$B$1:$Y$1402,17,FALSE)</f>
        <v>7401.8569570700001</v>
      </c>
      <c r="J147" s="300" t="str">
        <f>VLOOKUP($A147,[1]allTZs!$B$1:$Y$1402,23,FALSE)</f>
        <v>Area Structure Plan</v>
      </c>
      <c r="K147" s="327">
        <f t="shared" si="2"/>
        <v>897.47008858301388</v>
      </c>
      <c r="L147" s="327">
        <f t="shared" si="2"/>
        <v>6504.3868684869867</v>
      </c>
    </row>
    <row r="148" spans="1:12" s="300" customFormat="1" ht="11.5" x14ac:dyDescent="0.25">
      <c r="A148" s="326">
        <v>1331</v>
      </c>
      <c r="B148" s="326" t="s">
        <v>240</v>
      </c>
      <c r="C148" s="327">
        <v>0</v>
      </c>
      <c r="D148" s="327">
        <v>275.9182959518111</v>
      </c>
      <c r="E148" s="327">
        <v>275.9182959518111</v>
      </c>
      <c r="F148" s="330">
        <v>0</v>
      </c>
      <c r="G148" s="330">
        <v>1</v>
      </c>
      <c r="H148" s="330">
        <v>1</v>
      </c>
      <c r="I148" s="327">
        <f>VLOOKUP($A148,[1]allTZs!$B$1:$Y$1402,17,FALSE)</f>
        <v>17909.870354300001</v>
      </c>
      <c r="J148" s="300" t="str">
        <f>VLOOKUP($A148,[1]allTZs!$B$1:$Y$1402,23,FALSE)</f>
        <v>Unplanned</v>
      </c>
      <c r="K148" s="327">
        <f t="shared" si="2"/>
        <v>0</v>
      </c>
      <c r="L148" s="327">
        <f t="shared" si="2"/>
        <v>17909.870354300001</v>
      </c>
    </row>
    <row r="149" spans="1:12" s="300" customFormat="1" ht="11.5" x14ac:dyDescent="0.25">
      <c r="A149" s="326">
        <v>1332</v>
      </c>
      <c r="B149" s="326" t="s">
        <v>240</v>
      </c>
      <c r="C149" s="327">
        <v>0</v>
      </c>
      <c r="D149" s="327">
        <v>215.69678854899999</v>
      </c>
      <c r="E149" s="327">
        <v>215.69678854899999</v>
      </c>
      <c r="F149" s="330">
        <v>0</v>
      </c>
      <c r="G149" s="330">
        <v>1</v>
      </c>
      <c r="H149" s="330">
        <v>1</v>
      </c>
      <c r="I149" s="327">
        <f>VLOOKUP($A149,[1]allTZs!$B$1:$Y$1402,17,FALSE)</f>
        <v>13824.979799700001</v>
      </c>
      <c r="J149" s="300" t="str">
        <f>VLOOKUP($A149,[1]allTZs!$B$1:$Y$1402,23,FALSE)</f>
        <v>Unplanned</v>
      </c>
      <c r="K149" s="327">
        <f t="shared" si="2"/>
        <v>0</v>
      </c>
      <c r="L149" s="327">
        <f t="shared" si="2"/>
        <v>13824.979799700001</v>
      </c>
    </row>
    <row r="150" spans="1:12" s="300" customFormat="1" ht="11.5" x14ac:dyDescent="0.25">
      <c r="A150" s="326">
        <v>1333</v>
      </c>
      <c r="B150" s="326" t="s">
        <v>240</v>
      </c>
      <c r="C150" s="327">
        <v>36.2408396911</v>
      </c>
      <c r="D150" s="327">
        <v>0</v>
      </c>
      <c r="E150" s="327">
        <v>36.2408396911</v>
      </c>
      <c r="F150" s="330">
        <v>1</v>
      </c>
      <c r="G150" s="330">
        <v>0</v>
      </c>
      <c r="H150" s="330">
        <v>1</v>
      </c>
      <c r="I150" s="327">
        <f>VLOOKUP($A150,[1]allTZs!$B$1:$Y$1402,17,FALSE)</f>
        <v>2919.9552972800002</v>
      </c>
      <c r="J150" s="300" t="str">
        <f>VLOOKUP($A150,[1]allTZs!$B$1:$Y$1402,23,FALSE)</f>
        <v>Area Structure Plan</v>
      </c>
      <c r="K150" s="327">
        <f t="shared" si="2"/>
        <v>2919.9552972800002</v>
      </c>
      <c r="L150" s="327">
        <f t="shared" si="2"/>
        <v>0</v>
      </c>
    </row>
    <row r="151" spans="1:12" s="300" customFormat="1" ht="11.5" x14ac:dyDescent="0.25">
      <c r="A151" s="326">
        <v>1334</v>
      </c>
      <c r="B151" s="326" t="s">
        <v>240</v>
      </c>
      <c r="C151" s="327">
        <v>22.6512932445</v>
      </c>
      <c r="D151" s="327">
        <v>27.688095988699999</v>
      </c>
      <c r="E151" s="327">
        <v>50.339389233199995</v>
      </c>
      <c r="F151" s="330">
        <v>0.44997155487061308</v>
      </c>
      <c r="G151" s="330">
        <v>0.55002844512938698</v>
      </c>
      <c r="H151" s="330">
        <v>1</v>
      </c>
      <c r="I151" s="327">
        <f>VLOOKUP($A151,[1]allTZs!$B$1:$Y$1402,17,FALSE)</f>
        <v>3731.2268577300001</v>
      </c>
      <c r="J151" s="300" t="str">
        <f>VLOOKUP($A151,[1]allTZs!$B$1:$Y$1402,23,FALSE)</f>
        <v>Area Structure Plan</v>
      </c>
      <c r="K151" s="327">
        <f t="shared" si="2"/>
        <v>1678.94595074776</v>
      </c>
      <c r="L151" s="327">
        <f t="shared" si="2"/>
        <v>2052.2809069822401</v>
      </c>
    </row>
    <row r="152" spans="1:12" s="300" customFormat="1" ht="11.5" x14ac:dyDescent="0.25">
      <c r="A152" s="326">
        <v>1335</v>
      </c>
      <c r="B152" s="326" t="s">
        <v>240</v>
      </c>
      <c r="C152" s="327">
        <v>23.274861417499999</v>
      </c>
      <c r="D152" s="327">
        <v>10.5244692628</v>
      </c>
      <c r="E152" s="327">
        <v>33.799330680300002</v>
      </c>
      <c r="F152" s="330">
        <v>0.68861900366168471</v>
      </c>
      <c r="G152" s="330">
        <v>0.31138099633831523</v>
      </c>
      <c r="H152" s="330">
        <v>1</v>
      </c>
      <c r="I152" s="327">
        <f>VLOOKUP($A152,[1]allTZs!$B$1:$Y$1402,17,FALSE)</f>
        <v>0</v>
      </c>
      <c r="J152" s="300" t="str">
        <f>VLOOKUP($A152,[1]allTZs!$B$1:$Y$1402,23,FALSE)</f>
        <v>Area Structure Plan</v>
      </c>
      <c r="K152" s="327">
        <f t="shared" si="2"/>
        <v>0</v>
      </c>
      <c r="L152" s="327">
        <f t="shared" si="2"/>
        <v>0</v>
      </c>
    </row>
    <row r="153" spans="1:12" s="300" customFormat="1" ht="11.5" x14ac:dyDescent="0.25">
      <c r="A153" s="326">
        <v>1336</v>
      </c>
      <c r="B153" s="326" t="s">
        <v>240</v>
      </c>
      <c r="C153" s="327">
        <v>29.3399704353</v>
      </c>
      <c r="D153" s="327">
        <v>0</v>
      </c>
      <c r="E153" s="327">
        <v>29.3399704353</v>
      </c>
      <c r="F153" s="330">
        <v>1</v>
      </c>
      <c r="G153" s="330">
        <v>0</v>
      </c>
      <c r="H153" s="330">
        <v>1</v>
      </c>
      <c r="I153" s="327">
        <f>VLOOKUP($A153,[1]allTZs!$B$1:$Y$1402,17,FALSE)</f>
        <v>1576.87</v>
      </c>
      <c r="J153" s="300" t="str">
        <f>VLOOKUP($A153,[1]allTZs!$B$1:$Y$1402,23,FALSE)</f>
        <v>Area Structure Plan</v>
      </c>
      <c r="K153" s="327">
        <f t="shared" si="2"/>
        <v>1576.87</v>
      </c>
      <c r="L153" s="327">
        <f t="shared" si="2"/>
        <v>0</v>
      </c>
    </row>
    <row r="154" spans="1:12" s="300" customFormat="1" ht="11.5" x14ac:dyDescent="0.25">
      <c r="A154" s="326">
        <v>1337</v>
      </c>
      <c r="B154" s="326" t="s">
        <v>240</v>
      </c>
      <c r="C154" s="327">
        <v>30.1921790504</v>
      </c>
      <c r="D154" s="327">
        <v>0</v>
      </c>
      <c r="E154" s="327">
        <v>30.1921790504</v>
      </c>
      <c r="F154" s="330">
        <v>1</v>
      </c>
      <c r="G154" s="330">
        <v>0</v>
      </c>
      <c r="H154" s="330">
        <v>1</v>
      </c>
      <c r="I154" s="327">
        <f>VLOOKUP($A154,[1]allTZs!$B$1:$Y$1402,17,FALSE)</f>
        <v>1163</v>
      </c>
      <c r="J154" s="300" t="str">
        <f>VLOOKUP($A154,[1]allTZs!$B$1:$Y$1402,23,FALSE)</f>
        <v>Area Structure Plan</v>
      </c>
      <c r="K154" s="327">
        <f t="shared" si="2"/>
        <v>1163</v>
      </c>
      <c r="L154" s="327">
        <f t="shared" si="2"/>
        <v>0</v>
      </c>
    </row>
    <row r="155" spans="1:12" s="300" customFormat="1" ht="11.5" x14ac:dyDescent="0.25">
      <c r="A155" s="326">
        <v>1338</v>
      </c>
      <c r="B155" s="326" t="s">
        <v>240</v>
      </c>
      <c r="C155" s="327">
        <v>31.366308323999998</v>
      </c>
      <c r="D155" s="327">
        <v>0</v>
      </c>
      <c r="E155" s="327">
        <v>31.366308323999998</v>
      </c>
      <c r="F155" s="330">
        <v>1</v>
      </c>
      <c r="G155" s="330">
        <v>0</v>
      </c>
      <c r="H155" s="330">
        <v>1</v>
      </c>
      <c r="I155" s="327">
        <f>VLOOKUP($A155,[1]allTZs!$B$1:$Y$1402,17,FALSE)</f>
        <v>1450.9780000000001</v>
      </c>
      <c r="J155" s="300" t="str">
        <f>VLOOKUP($A155,[1]allTZs!$B$1:$Y$1402,23,FALSE)</f>
        <v>Area Structure Plan</v>
      </c>
      <c r="K155" s="327">
        <f t="shared" si="2"/>
        <v>1450.9780000000001</v>
      </c>
      <c r="L155" s="327">
        <f t="shared" si="2"/>
        <v>0</v>
      </c>
    </row>
    <row r="156" spans="1:12" s="300" customFormat="1" ht="11.5" x14ac:dyDescent="0.25">
      <c r="A156" s="326">
        <v>1339</v>
      </c>
      <c r="B156" s="326" t="s">
        <v>240</v>
      </c>
      <c r="C156" s="327">
        <v>33.902837544800001</v>
      </c>
      <c r="D156" s="327">
        <v>0</v>
      </c>
      <c r="E156" s="327">
        <v>33.902837544800001</v>
      </c>
      <c r="F156" s="330">
        <v>1</v>
      </c>
      <c r="G156" s="330">
        <v>0</v>
      </c>
      <c r="H156" s="330">
        <v>1</v>
      </c>
      <c r="I156" s="327">
        <f>VLOOKUP($A156,[1]allTZs!$B$1:$Y$1402,17,FALSE)</f>
        <v>2795</v>
      </c>
      <c r="J156" s="300" t="str">
        <f>VLOOKUP($A156,[1]allTZs!$B$1:$Y$1402,23,FALSE)</f>
        <v>Area Structure Plan</v>
      </c>
      <c r="K156" s="327">
        <f t="shared" si="2"/>
        <v>2795</v>
      </c>
      <c r="L156" s="327">
        <f t="shared" si="2"/>
        <v>0</v>
      </c>
    </row>
    <row r="157" spans="1:12" s="300" customFormat="1" ht="11.5" x14ac:dyDescent="0.25">
      <c r="A157" s="326">
        <v>1421</v>
      </c>
      <c r="B157" s="326" t="s">
        <v>240</v>
      </c>
      <c r="C157" s="327">
        <v>45.380567166500001</v>
      </c>
      <c r="D157" s="327">
        <v>0</v>
      </c>
      <c r="E157" s="327">
        <v>45.380567166500001</v>
      </c>
      <c r="F157" s="330">
        <v>1</v>
      </c>
      <c r="G157" s="330">
        <v>0</v>
      </c>
      <c r="H157" s="330">
        <v>1</v>
      </c>
      <c r="I157" s="327">
        <f>VLOOKUP($A157,[1]allTZs!$B$1:$Y$1402,17,FALSE)</f>
        <v>2614</v>
      </c>
      <c r="J157" s="300" t="str">
        <f>VLOOKUP($A157,[1]allTZs!$B$1:$Y$1402,23,FALSE)</f>
        <v>Area Structure Plan</v>
      </c>
      <c r="K157" s="327">
        <f t="shared" si="2"/>
        <v>2614</v>
      </c>
      <c r="L157" s="327">
        <f t="shared" si="2"/>
        <v>0</v>
      </c>
    </row>
    <row r="158" spans="1:12" s="300" customFormat="1" ht="11.5" x14ac:dyDescent="0.25">
      <c r="A158" s="326">
        <v>1422</v>
      </c>
      <c r="B158" s="326" t="s">
        <v>240</v>
      </c>
      <c r="C158" s="327">
        <v>18.792167969099999</v>
      </c>
      <c r="D158" s="327">
        <v>0</v>
      </c>
      <c r="E158" s="327">
        <v>18.792167969099999</v>
      </c>
      <c r="F158" s="330">
        <v>1</v>
      </c>
      <c r="G158" s="330">
        <v>0</v>
      </c>
      <c r="H158" s="330">
        <v>1</v>
      </c>
      <c r="I158" s="327">
        <f>VLOOKUP($A158,[1]allTZs!$B$1:$Y$1402,17,FALSE)</f>
        <v>1019</v>
      </c>
      <c r="J158" s="300" t="str">
        <f>VLOOKUP($A158,[1]allTZs!$B$1:$Y$1402,23,FALSE)</f>
        <v>Area Structure Plan</v>
      </c>
      <c r="K158" s="327">
        <f t="shared" si="2"/>
        <v>1019</v>
      </c>
      <c r="L158" s="327">
        <f t="shared" si="2"/>
        <v>0</v>
      </c>
    </row>
    <row r="159" spans="1:12" s="300" customFormat="1" ht="11.5" x14ac:dyDescent="0.25">
      <c r="A159" s="326">
        <v>1423</v>
      </c>
      <c r="B159" s="326" t="s">
        <v>240</v>
      </c>
      <c r="C159" s="327">
        <v>65.181391845199997</v>
      </c>
      <c r="D159" s="327">
        <v>0</v>
      </c>
      <c r="E159" s="327">
        <v>65.181391845199997</v>
      </c>
      <c r="F159" s="330">
        <v>1</v>
      </c>
      <c r="G159" s="330">
        <v>0</v>
      </c>
      <c r="H159" s="330">
        <v>1</v>
      </c>
      <c r="I159" s="327">
        <f>VLOOKUP($A159,[1]allTZs!$B$1:$Y$1402,17,FALSE)</f>
        <v>2608</v>
      </c>
      <c r="J159" s="300" t="str">
        <f>VLOOKUP($A159,[1]allTZs!$B$1:$Y$1402,23,FALSE)</f>
        <v>Area Structure Plan</v>
      </c>
      <c r="K159" s="327">
        <f t="shared" si="2"/>
        <v>2608</v>
      </c>
      <c r="L159" s="327">
        <f t="shared" si="2"/>
        <v>0</v>
      </c>
    </row>
    <row r="160" spans="1:12" s="300" customFormat="1" ht="11.5" x14ac:dyDescent="0.25">
      <c r="A160" s="326">
        <v>1424</v>
      </c>
      <c r="B160" s="326" t="s">
        <v>240</v>
      </c>
      <c r="C160" s="327">
        <v>30.181270995599998</v>
      </c>
      <c r="D160" s="327">
        <v>0</v>
      </c>
      <c r="E160" s="327">
        <v>30.181270995599998</v>
      </c>
      <c r="F160" s="330">
        <v>1</v>
      </c>
      <c r="G160" s="330">
        <v>0</v>
      </c>
      <c r="H160" s="330">
        <v>1</v>
      </c>
      <c r="I160" s="327">
        <f>VLOOKUP($A160,[1]allTZs!$B$1:$Y$1402,17,FALSE)</f>
        <v>1995</v>
      </c>
      <c r="J160" s="300" t="str">
        <f>VLOOKUP($A160,[1]allTZs!$B$1:$Y$1402,23,FALSE)</f>
        <v>Area Structure Plan</v>
      </c>
      <c r="K160" s="327">
        <f t="shared" si="2"/>
        <v>1995</v>
      </c>
      <c r="L160" s="327">
        <f t="shared" si="2"/>
        <v>0</v>
      </c>
    </row>
    <row r="161" spans="1:12" s="300" customFormat="1" ht="11.5" x14ac:dyDescent="0.25">
      <c r="A161" s="326">
        <v>1425</v>
      </c>
      <c r="B161" s="326" t="s">
        <v>240</v>
      </c>
      <c r="C161" s="327">
        <v>32.535656857699998</v>
      </c>
      <c r="D161" s="327">
        <v>0</v>
      </c>
      <c r="E161" s="327">
        <v>32.535656857699998</v>
      </c>
      <c r="F161" s="330">
        <v>1</v>
      </c>
      <c r="G161" s="330">
        <v>0</v>
      </c>
      <c r="H161" s="330">
        <v>1</v>
      </c>
      <c r="I161" s="327">
        <f>VLOOKUP($A161,[1]allTZs!$B$1:$Y$1402,17,FALSE)</f>
        <v>2221</v>
      </c>
      <c r="J161" s="300" t="str">
        <f>VLOOKUP($A161,[1]allTZs!$B$1:$Y$1402,23,FALSE)</f>
        <v>Area Structure Plan</v>
      </c>
      <c r="K161" s="327">
        <f t="shared" si="2"/>
        <v>2221</v>
      </c>
      <c r="L161" s="327">
        <f t="shared" si="2"/>
        <v>0</v>
      </c>
    </row>
    <row r="162" spans="1:12" s="300" customFormat="1" ht="11.5" x14ac:dyDescent="0.25">
      <c r="A162" s="326">
        <v>1426</v>
      </c>
      <c r="B162" s="326" t="s">
        <v>240</v>
      </c>
      <c r="C162" s="327">
        <v>94.695128171099995</v>
      </c>
      <c r="D162" s="327">
        <v>0</v>
      </c>
      <c r="E162" s="327">
        <v>94.695128171099995</v>
      </c>
      <c r="F162" s="330">
        <v>1</v>
      </c>
      <c r="G162" s="330">
        <v>0</v>
      </c>
      <c r="H162" s="330">
        <v>1</v>
      </c>
      <c r="I162" s="327">
        <f>VLOOKUP($A162,[1]allTZs!$B$1:$Y$1402,17,FALSE)</f>
        <v>4352.1480000000001</v>
      </c>
      <c r="J162" s="300" t="str">
        <f>VLOOKUP($A162,[1]allTZs!$B$1:$Y$1402,23,FALSE)</f>
        <v>Area Structure Plan</v>
      </c>
      <c r="K162" s="327">
        <f t="shared" si="2"/>
        <v>4352.1480000000001</v>
      </c>
      <c r="L162" s="327">
        <f t="shared" si="2"/>
        <v>0</v>
      </c>
    </row>
    <row r="163" spans="1:12" s="300" customFormat="1" ht="11.5" x14ac:dyDescent="0.25">
      <c r="A163" s="326">
        <v>1427</v>
      </c>
      <c r="B163" s="326" t="s">
        <v>240</v>
      </c>
      <c r="C163" s="327">
        <v>23.5120517943</v>
      </c>
      <c r="D163" s="327">
        <v>0</v>
      </c>
      <c r="E163" s="327">
        <v>23.5120517943</v>
      </c>
      <c r="F163" s="330">
        <v>1</v>
      </c>
      <c r="G163" s="330">
        <v>0</v>
      </c>
      <c r="H163" s="330">
        <v>1</v>
      </c>
      <c r="I163" s="327">
        <f>VLOOKUP($A163,[1]allTZs!$B$1:$Y$1402,17,FALSE)</f>
        <v>1207</v>
      </c>
      <c r="J163" s="300" t="str">
        <f>VLOOKUP($A163,[1]allTZs!$B$1:$Y$1402,23,FALSE)</f>
        <v>Area Structure Plan</v>
      </c>
      <c r="K163" s="327">
        <f t="shared" si="2"/>
        <v>1207</v>
      </c>
      <c r="L163" s="327">
        <f t="shared" si="2"/>
        <v>0</v>
      </c>
    </row>
    <row r="164" spans="1:12" s="300" customFormat="1" ht="11.5" x14ac:dyDescent="0.25">
      <c r="A164" s="326">
        <v>1428</v>
      </c>
      <c r="B164" s="326" t="s">
        <v>240</v>
      </c>
      <c r="C164" s="327">
        <v>17.2774533274</v>
      </c>
      <c r="D164" s="327">
        <v>0</v>
      </c>
      <c r="E164" s="327">
        <v>17.2774533274</v>
      </c>
      <c r="F164" s="330">
        <v>1</v>
      </c>
      <c r="G164" s="330">
        <v>0</v>
      </c>
      <c r="H164" s="330">
        <v>1</v>
      </c>
      <c r="I164" s="327">
        <f>VLOOKUP($A164,[1]allTZs!$B$1:$Y$1402,17,FALSE)</f>
        <v>410.24200000000002</v>
      </c>
      <c r="J164" s="300" t="str">
        <f>VLOOKUP($A164,[1]allTZs!$B$1:$Y$1402,23,FALSE)</f>
        <v>Buildout</v>
      </c>
      <c r="K164" s="327">
        <f t="shared" si="2"/>
        <v>410.24200000000002</v>
      </c>
      <c r="L164" s="327">
        <f t="shared" si="2"/>
        <v>0</v>
      </c>
    </row>
    <row r="165" spans="1:12" s="300" customFormat="1" ht="11.5" x14ac:dyDescent="0.25">
      <c r="A165" s="326">
        <v>1429</v>
      </c>
      <c r="B165" s="326" t="s">
        <v>240</v>
      </c>
      <c r="C165" s="327">
        <v>57.091269178399997</v>
      </c>
      <c r="D165" s="327">
        <v>0</v>
      </c>
      <c r="E165" s="327">
        <v>57.091269178399997</v>
      </c>
      <c r="F165" s="330">
        <v>1</v>
      </c>
      <c r="G165" s="330">
        <v>0</v>
      </c>
      <c r="H165" s="330">
        <v>1</v>
      </c>
      <c r="I165" s="327">
        <f>VLOOKUP($A165,[1]allTZs!$B$1:$Y$1402,17,FALSE)</f>
        <v>3617</v>
      </c>
      <c r="J165" s="300" t="str">
        <f>VLOOKUP($A165,[1]allTZs!$B$1:$Y$1402,23,FALSE)</f>
        <v>Area Structure Plan</v>
      </c>
      <c r="K165" s="327">
        <f t="shared" si="2"/>
        <v>3617</v>
      </c>
      <c r="L165" s="327">
        <f t="shared" si="2"/>
        <v>0</v>
      </c>
    </row>
    <row r="166" spans="1:12" s="300" customFormat="1" ht="11.5" x14ac:dyDescent="0.25">
      <c r="A166" s="326">
        <v>1430</v>
      </c>
      <c r="B166" s="326" t="s">
        <v>240</v>
      </c>
      <c r="C166" s="327">
        <v>51.700773731600002</v>
      </c>
      <c r="D166" s="327">
        <v>0</v>
      </c>
      <c r="E166" s="327">
        <v>51.700773731600002</v>
      </c>
      <c r="F166" s="330">
        <v>1</v>
      </c>
      <c r="G166" s="330">
        <v>0</v>
      </c>
      <c r="H166" s="330">
        <v>1</v>
      </c>
      <c r="I166" s="327">
        <f>VLOOKUP($A166,[1]allTZs!$B$1:$Y$1402,17,FALSE)</f>
        <v>3143</v>
      </c>
      <c r="J166" s="300" t="str">
        <f>VLOOKUP($A166,[1]allTZs!$B$1:$Y$1402,23,FALSE)</f>
        <v>Area Structure Plan</v>
      </c>
      <c r="K166" s="327">
        <f t="shared" si="2"/>
        <v>3143</v>
      </c>
      <c r="L166" s="327">
        <f t="shared" si="2"/>
        <v>0</v>
      </c>
    </row>
    <row r="167" spans="1:12" s="300" customFormat="1" ht="11.5" x14ac:dyDescent="0.25">
      <c r="A167" s="326">
        <v>1431</v>
      </c>
      <c r="B167" s="326" t="s">
        <v>240</v>
      </c>
      <c r="C167" s="327">
        <v>8.9910431052299997E-2</v>
      </c>
      <c r="D167" s="327">
        <v>123.568286102</v>
      </c>
      <c r="E167" s="327">
        <v>123.6581965330523</v>
      </c>
      <c r="F167" s="330">
        <v>7.2708832550592839E-4</v>
      </c>
      <c r="G167" s="330">
        <v>0.99927291167449406</v>
      </c>
      <c r="H167" s="330">
        <v>1</v>
      </c>
      <c r="I167" s="327">
        <f>VLOOKUP($A167,[1]allTZs!$B$1:$Y$1402,17,FALSE)</f>
        <v>4227.4943999999996</v>
      </c>
      <c r="J167" s="300" t="str">
        <f>VLOOKUP($A167,[1]allTZs!$B$1:$Y$1402,23,FALSE)</f>
        <v>Area Structure Plan</v>
      </c>
      <c r="K167" s="327">
        <f t="shared" si="2"/>
        <v>3.0737618243816893</v>
      </c>
      <c r="L167" s="327">
        <f t="shared" si="2"/>
        <v>4224.4206381756176</v>
      </c>
    </row>
    <row r="168" spans="1:12" s="300" customFormat="1" ht="11.5" x14ac:dyDescent="0.25">
      <c r="A168" s="326">
        <v>1432</v>
      </c>
      <c r="B168" s="326" t="s">
        <v>240</v>
      </c>
      <c r="C168" s="327">
        <v>13.3818458349</v>
      </c>
      <c r="D168" s="327">
        <v>179.9680487139444</v>
      </c>
      <c r="E168" s="327">
        <v>193.34989454884439</v>
      </c>
      <c r="F168" s="330">
        <v>6.9210515299864592E-2</v>
      </c>
      <c r="G168" s="330">
        <v>0.93078948470013545</v>
      </c>
      <c r="H168" s="330">
        <v>1</v>
      </c>
      <c r="I168" s="327">
        <f>VLOOKUP($A168,[1]allTZs!$B$1:$Y$1402,17,FALSE)</f>
        <v>12559.0202715</v>
      </c>
      <c r="J168" s="300" t="str">
        <f>VLOOKUP($A168,[1]allTZs!$B$1:$Y$1402,23,FALSE)</f>
        <v>Area Structure Plan</v>
      </c>
      <c r="K168" s="327">
        <f t="shared" si="2"/>
        <v>869.21626465196027</v>
      </c>
      <c r="L168" s="327">
        <f t="shared" si="2"/>
        <v>11689.80400684804</v>
      </c>
    </row>
    <row r="169" spans="1:12" s="300" customFormat="1" ht="11.5" x14ac:dyDescent="0.25">
      <c r="A169" s="326">
        <v>1433</v>
      </c>
      <c r="B169" s="326" t="s">
        <v>240</v>
      </c>
      <c r="C169" s="327">
        <v>0</v>
      </c>
      <c r="D169" s="327">
        <v>219.5956971486824</v>
      </c>
      <c r="E169" s="327">
        <v>219.5956971486824</v>
      </c>
      <c r="F169" s="330">
        <v>0</v>
      </c>
      <c r="G169" s="330">
        <v>1</v>
      </c>
      <c r="H169" s="330">
        <v>1</v>
      </c>
      <c r="I169" s="327">
        <f>VLOOKUP($A169,[1]allTZs!$B$1:$Y$1402,17,FALSE)</f>
        <v>15747.3095125</v>
      </c>
      <c r="J169" s="300" t="str">
        <f>VLOOKUP($A169,[1]allTZs!$B$1:$Y$1402,23,FALSE)</f>
        <v>Unplanned</v>
      </c>
      <c r="K169" s="327">
        <f t="shared" si="2"/>
        <v>0</v>
      </c>
      <c r="L169" s="327">
        <f t="shared" si="2"/>
        <v>15747.3095125</v>
      </c>
    </row>
    <row r="170" spans="1:12" s="300" customFormat="1" ht="11.5" x14ac:dyDescent="0.25">
      <c r="A170" s="326">
        <v>1435</v>
      </c>
      <c r="B170" s="326" t="s">
        <v>240</v>
      </c>
      <c r="C170" s="327">
        <v>0.114527570868</v>
      </c>
      <c r="D170" s="327">
        <v>7.0381138198600004</v>
      </c>
      <c r="E170" s="327">
        <v>7.1526413907280002</v>
      </c>
      <c r="F170" s="330">
        <v>1.6011926868927412E-2</v>
      </c>
      <c r="G170" s="330">
        <v>0.98398807313107262</v>
      </c>
      <c r="H170" s="330">
        <v>1</v>
      </c>
      <c r="I170" s="327">
        <f>VLOOKUP($A170,[1]allTZs!$B$1:$Y$1402,17,FALSE)</f>
        <v>0</v>
      </c>
      <c r="J170" s="300" t="str">
        <f>VLOOKUP($A170,[1]allTZs!$B$1:$Y$1402,23,FALSE)</f>
        <v>Buildout</v>
      </c>
      <c r="K170" s="327">
        <f t="shared" si="2"/>
        <v>0</v>
      </c>
      <c r="L170" s="327">
        <f t="shared" si="2"/>
        <v>0</v>
      </c>
    </row>
    <row r="171" spans="1:12" s="300" customFormat="1" ht="11.5" x14ac:dyDescent="0.25">
      <c r="A171" s="326">
        <v>1436</v>
      </c>
      <c r="B171" s="326" t="s">
        <v>240</v>
      </c>
      <c r="C171" s="327">
        <v>18.287580663</v>
      </c>
      <c r="D171" s="327">
        <v>0</v>
      </c>
      <c r="E171" s="327">
        <v>18.287580663</v>
      </c>
      <c r="F171" s="330">
        <v>1</v>
      </c>
      <c r="G171" s="330">
        <v>0</v>
      </c>
      <c r="H171" s="330">
        <v>1</v>
      </c>
      <c r="I171" s="327">
        <f>VLOOKUP($A171,[1]allTZs!$B$1:$Y$1402,17,FALSE)</f>
        <v>0</v>
      </c>
      <c r="J171" s="300" t="str">
        <f>VLOOKUP($A171,[1]allTZs!$B$1:$Y$1402,23,FALSE)</f>
        <v>Area Structure Plan</v>
      </c>
      <c r="K171" s="327">
        <f t="shared" si="2"/>
        <v>0</v>
      </c>
      <c r="L171" s="327">
        <f t="shared" si="2"/>
        <v>0</v>
      </c>
    </row>
    <row r="172" spans="1:12" s="300" customFormat="1" ht="11.5" x14ac:dyDescent="0.25">
      <c r="A172" s="326">
        <v>1440</v>
      </c>
      <c r="B172" s="326" t="s">
        <v>240</v>
      </c>
      <c r="C172" s="327">
        <v>25.766943992400002</v>
      </c>
      <c r="D172" s="327">
        <v>0</v>
      </c>
      <c r="E172" s="327">
        <v>25.766943992400002</v>
      </c>
      <c r="F172" s="330">
        <v>1</v>
      </c>
      <c r="G172" s="330">
        <v>0</v>
      </c>
      <c r="H172" s="330">
        <v>1</v>
      </c>
      <c r="I172" s="327">
        <f>VLOOKUP($A172,[1]allTZs!$B$1:$Y$1402,17,FALSE)</f>
        <v>1190</v>
      </c>
      <c r="J172" s="300" t="str">
        <f>VLOOKUP($A172,[1]allTZs!$B$1:$Y$1402,23,FALSE)</f>
        <v>Area Structure Plan</v>
      </c>
      <c r="K172" s="327">
        <f t="shared" si="2"/>
        <v>1190</v>
      </c>
      <c r="L172" s="327">
        <f t="shared" si="2"/>
        <v>0</v>
      </c>
    </row>
    <row r="173" spans="1:12" s="300" customFormat="1" ht="11.5" x14ac:dyDescent="0.25">
      <c r="A173" s="326">
        <v>1442</v>
      </c>
      <c r="B173" s="326" t="s">
        <v>240</v>
      </c>
      <c r="C173" s="327">
        <v>27.262053201099999</v>
      </c>
      <c r="D173" s="327">
        <v>0</v>
      </c>
      <c r="E173" s="327">
        <v>27.262053201099999</v>
      </c>
      <c r="F173" s="330">
        <v>1</v>
      </c>
      <c r="G173" s="330">
        <v>0</v>
      </c>
      <c r="H173" s="330">
        <v>1</v>
      </c>
      <c r="I173" s="327">
        <f>VLOOKUP($A173,[1]allTZs!$B$1:$Y$1402,17,FALSE)</f>
        <v>1645</v>
      </c>
      <c r="J173" s="300" t="str">
        <f>VLOOKUP($A173,[1]allTZs!$B$1:$Y$1402,23,FALSE)</f>
        <v>Area Structure Plan</v>
      </c>
      <c r="K173" s="327">
        <f t="shared" si="2"/>
        <v>1645</v>
      </c>
      <c r="L173" s="327">
        <f t="shared" si="2"/>
        <v>0</v>
      </c>
    </row>
    <row r="174" spans="1:12" s="300" customFormat="1" ht="11.5" x14ac:dyDescent="0.25">
      <c r="A174" s="326">
        <v>1443</v>
      </c>
      <c r="B174" s="326" t="s">
        <v>240</v>
      </c>
      <c r="C174" s="327">
        <v>16.6090510123</v>
      </c>
      <c r="D174" s="327">
        <v>0</v>
      </c>
      <c r="E174" s="327">
        <v>16.6090510123</v>
      </c>
      <c r="F174" s="330">
        <v>1</v>
      </c>
      <c r="G174" s="330">
        <v>0</v>
      </c>
      <c r="H174" s="330">
        <v>1</v>
      </c>
      <c r="I174" s="327">
        <f>VLOOKUP($A174,[1]allTZs!$B$1:$Y$1402,17,FALSE)</f>
        <v>0</v>
      </c>
      <c r="J174" s="300" t="str">
        <f>VLOOKUP($A174,[1]allTZs!$B$1:$Y$1402,23,FALSE)</f>
        <v>Area Structure Plan</v>
      </c>
      <c r="K174" s="327">
        <f t="shared" si="2"/>
        <v>0</v>
      </c>
      <c r="L174" s="327">
        <f t="shared" si="2"/>
        <v>0</v>
      </c>
    </row>
    <row r="175" spans="1:12" s="300" customFormat="1" ht="11.5" x14ac:dyDescent="0.25">
      <c r="A175" s="326">
        <v>1444</v>
      </c>
      <c r="B175" s="326" t="s">
        <v>240</v>
      </c>
      <c r="C175" s="327">
        <v>13.3102059922</v>
      </c>
      <c r="D175" s="327">
        <v>0</v>
      </c>
      <c r="E175" s="327">
        <v>13.3102059922</v>
      </c>
      <c r="F175" s="330">
        <v>1</v>
      </c>
      <c r="G175" s="330">
        <v>0</v>
      </c>
      <c r="H175" s="330">
        <v>1</v>
      </c>
      <c r="I175" s="327">
        <f>VLOOKUP($A175,[1]allTZs!$B$1:$Y$1402,17,FALSE)</f>
        <v>1001</v>
      </c>
      <c r="J175" s="300" t="str">
        <f>VLOOKUP($A175,[1]allTZs!$B$1:$Y$1402,23,FALSE)</f>
        <v>Area Structure Plan</v>
      </c>
      <c r="K175" s="327">
        <f t="shared" si="2"/>
        <v>1001</v>
      </c>
      <c r="L175" s="327">
        <f t="shared" si="2"/>
        <v>0</v>
      </c>
    </row>
    <row r="176" spans="1:12" s="300" customFormat="1" ht="11.5" x14ac:dyDescent="0.25">
      <c r="A176" s="326">
        <v>1529</v>
      </c>
      <c r="B176" s="326" t="s">
        <v>240</v>
      </c>
      <c r="C176" s="327">
        <v>59.775843811900003</v>
      </c>
      <c r="D176" s="327">
        <v>0</v>
      </c>
      <c r="E176" s="327">
        <v>59.775843811900003</v>
      </c>
      <c r="F176" s="330">
        <v>1</v>
      </c>
      <c r="G176" s="330">
        <v>0</v>
      </c>
      <c r="H176" s="330">
        <v>1</v>
      </c>
      <c r="I176" s="327">
        <f>VLOOKUP($A176,[1]allTZs!$B$1:$Y$1402,17,FALSE)</f>
        <v>135.32482661099999</v>
      </c>
      <c r="J176" s="300" t="str">
        <f>VLOOKUP($A176,[1]allTZs!$B$1:$Y$1402,23,FALSE)</f>
        <v>Area Structure Plan</v>
      </c>
      <c r="K176" s="327">
        <f t="shared" si="2"/>
        <v>135.32482661099999</v>
      </c>
      <c r="L176" s="327">
        <f t="shared" si="2"/>
        <v>0</v>
      </c>
    </row>
    <row r="177" spans="1:12" s="300" customFormat="1" ht="11.5" x14ac:dyDescent="0.25">
      <c r="A177" s="326">
        <v>1530</v>
      </c>
      <c r="B177" s="326" t="s">
        <v>240</v>
      </c>
      <c r="C177" s="327">
        <v>16.864115900800002</v>
      </c>
      <c r="D177" s="327">
        <v>36.929726819199999</v>
      </c>
      <c r="E177" s="327">
        <v>53.793842720000001</v>
      </c>
      <c r="F177" s="330">
        <v>0.31349528213811906</v>
      </c>
      <c r="G177" s="330">
        <v>0.68650471786188094</v>
      </c>
      <c r="H177" s="330">
        <v>1</v>
      </c>
      <c r="I177" s="327">
        <f>VLOOKUP($A177,[1]allTZs!$B$1:$Y$1402,17,FALSE)</f>
        <v>0</v>
      </c>
      <c r="J177" s="300" t="str">
        <f>VLOOKUP($A177,[1]allTZs!$B$1:$Y$1402,23,FALSE)</f>
        <v>Area Structure Plan</v>
      </c>
      <c r="K177" s="327">
        <f t="shared" si="2"/>
        <v>0</v>
      </c>
      <c r="L177" s="327">
        <f t="shared" si="2"/>
        <v>0</v>
      </c>
    </row>
    <row r="178" spans="1:12" s="300" customFormat="1" ht="11.5" x14ac:dyDescent="0.25">
      <c r="A178" s="326">
        <v>1531</v>
      </c>
      <c r="B178" s="326" t="s">
        <v>240</v>
      </c>
      <c r="C178" s="327">
        <v>1.24885844804</v>
      </c>
      <c r="D178" s="327">
        <v>9.4309777348400008</v>
      </c>
      <c r="E178" s="327">
        <v>10.679836182880001</v>
      </c>
      <c r="F178" s="330">
        <v>0.11693610525992393</v>
      </c>
      <c r="G178" s="330">
        <v>0.88306389474007607</v>
      </c>
      <c r="H178" s="330">
        <v>1</v>
      </c>
      <c r="I178" s="327">
        <f>VLOOKUP($A178,[1]allTZs!$B$1:$Y$1402,17,FALSE)</f>
        <v>0</v>
      </c>
      <c r="J178" s="300" t="str">
        <f>VLOOKUP($A178,[1]allTZs!$B$1:$Y$1402,23,FALSE)</f>
        <v>Area Structure Plan</v>
      </c>
      <c r="K178" s="327">
        <f t="shared" si="2"/>
        <v>0</v>
      </c>
      <c r="L178" s="327">
        <f t="shared" si="2"/>
        <v>0</v>
      </c>
    </row>
    <row r="179" spans="1:12" s="300" customFormat="1" ht="11.5" x14ac:dyDescent="0.25">
      <c r="A179" s="326">
        <v>1532</v>
      </c>
      <c r="B179" s="326" t="s">
        <v>240</v>
      </c>
      <c r="C179" s="327">
        <v>32.766865381199999</v>
      </c>
      <c r="D179" s="327">
        <v>16.29112150976</v>
      </c>
      <c r="E179" s="327">
        <v>49.057986890959995</v>
      </c>
      <c r="F179" s="330">
        <v>0.66792111657639197</v>
      </c>
      <c r="G179" s="330">
        <v>0.33207888342360814</v>
      </c>
      <c r="H179" s="330">
        <v>1</v>
      </c>
      <c r="I179" s="327">
        <f>VLOOKUP($A179,[1]allTZs!$B$1:$Y$1402,17,FALSE)</f>
        <v>172.06459854100001</v>
      </c>
      <c r="J179" s="300" t="str">
        <f>VLOOKUP($A179,[1]allTZs!$B$1:$Y$1402,23,FALSE)</f>
        <v>Area Structure Plan</v>
      </c>
      <c r="K179" s="327">
        <f t="shared" si="2"/>
        <v>114.92557878077335</v>
      </c>
      <c r="L179" s="327">
        <f t="shared" si="2"/>
        <v>57.139019760226674</v>
      </c>
    </row>
    <row r="180" spans="1:12" s="300" customFormat="1" ht="11.5" x14ac:dyDescent="0.25">
      <c r="A180" s="326">
        <v>1533</v>
      </c>
      <c r="B180" s="326" t="s">
        <v>240</v>
      </c>
      <c r="C180" s="327">
        <v>62.018003842100001</v>
      </c>
      <c r="D180" s="327">
        <v>2.6831770708899998</v>
      </c>
      <c r="E180" s="327">
        <v>64.701180912989997</v>
      </c>
      <c r="F180" s="330">
        <v>0.9585297048210244</v>
      </c>
      <c r="G180" s="330">
        <v>4.1470295178975637E-2</v>
      </c>
      <c r="H180" s="330">
        <v>1</v>
      </c>
      <c r="I180" s="327">
        <f>VLOOKUP($A180,[1]allTZs!$B$1:$Y$1402,17,FALSE)</f>
        <v>0</v>
      </c>
      <c r="J180" s="300" t="str">
        <f>VLOOKUP($A180,[1]allTZs!$B$1:$Y$1402,23,FALSE)</f>
        <v>Area Structure Plan</v>
      </c>
      <c r="K180" s="327">
        <f t="shared" si="2"/>
        <v>0</v>
      </c>
      <c r="L180" s="327">
        <f t="shared" si="2"/>
        <v>0</v>
      </c>
    </row>
    <row r="181" spans="1:12" s="300" customFormat="1" ht="11.5" x14ac:dyDescent="0.25">
      <c r="A181" s="326">
        <v>1534</v>
      </c>
      <c r="B181" s="326" t="s">
        <v>240</v>
      </c>
      <c r="C181" s="327">
        <v>42.245602218999998</v>
      </c>
      <c r="D181" s="327">
        <v>16.3260590587</v>
      </c>
      <c r="E181" s="327">
        <v>58.571661277700002</v>
      </c>
      <c r="F181" s="330">
        <v>0.72126351374438769</v>
      </c>
      <c r="G181" s="330">
        <v>0.2787364862556122</v>
      </c>
      <c r="H181" s="330">
        <v>0.99999999999999989</v>
      </c>
      <c r="I181" s="327">
        <f>VLOOKUP($A181,[1]allTZs!$B$1:$Y$1402,17,FALSE)</f>
        <v>0</v>
      </c>
      <c r="J181" s="300" t="str">
        <f>VLOOKUP($A181,[1]allTZs!$B$1:$Y$1402,23,FALSE)</f>
        <v>Area Structure Plan</v>
      </c>
      <c r="K181" s="327">
        <f t="shared" si="2"/>
        <v>0</v>
      </c>
      <c r="L181" s="327">
        <f t="shared" si="2"/>
        <v>0</v>
      </c>
    </row>
    <row r="182" spans="1:12" s="300" customFormat="1" ht="11.5" x14ac:dyDescent="0.25">
      <c r="A182" s="326">
        <v>1536</v>
      </c>
      <c r="B182" s="326" t="s">
        <v>240</v>
      </c>
      <c r="C182" s="327">
        <v>87.134217896699994</v>
      </c>
      <c r="D182" s="327">
        <v>2.04742580595E-4</v>
      </c>
      <c r="E182" s="327">
        <v>87.134422639280587</v>
      </c>
      <c r="F182" s="330">
        <v>0.99999765026754761</v>
      </c>
      <c r="G182" s="330">
        <v>2.3497324523810082E-6</v>
      </c>
      <c r="H182" s="330">
        <v>1</v>
      </c>
      <c r="I182" s="327">
        <f>VLOOKUP($A182,[1]allTZs!$B$1:$Y$1402,17,FALSE)</f>
        <v>0</v>
      </c>
      <c r="J182" s="300" t="str">
        <f>VLOOKUP($A182,[1]allTZs!$B$1:$Y$1402,23,FALSE)</f>
        <v>Area Structure Plan</v>
      </c>
      <c r="K182" s="327">
        <f t="shared" si="2"/>
        <v>0</v>
      </c>
      <c r="L182" s="327">
        <f t="shared" si="2"/>
        <v>0</v>
      </c>
    </row>
    <row r="183" spans="1:12" s="300" customFormat="1" ht="11.5" x14ac:dyDescent="0.25">
      <c r="A183" s="326">
        <v>1537</v>
      </c>
      <c r="B183" s="326" t="s">
        <v>240</v>
      </c>
      <c r="C183" s="327">
        <v>0.47091765800000002</v>
      </c>
      <c r="D183" s="327">
        <v>0</v>
      </c>
      <c r="E183" s="327">
        <v>0.47091765800000002</v>
      </c>
      <c r="F183" s="330">
        <v>1</v>
      </c>
      <c r="G183" s="330">
        <v>0</v>
      </c>
      <c r="H183" s="330">
        <v>1</v>
      </c>
      <c r="I183" s="327">
        <f>VLOOKUP($A183,[1]allTZs!$B$1:$Y$1402,17,FALSE)</f>
        <v>0</v>
      </c>
      <c r="J183" s="300" t="str">
        <f>VLOOKUP($A183,[1]allTZs!$B$1:$Y$1402,23,FALSE)</f>
        <v>Area Structure Plan</v>
      </c>
      <c r="K183" s="327">
        <f t="shared" si="2"/>
        <v>0</v>
      </c>
      <c r="L183" s="327">
        <f t="shared" si="2"/>
        <v>0</v>
      </c>
    </row>
    <row r="184" spans="1:12" s="300" customFormat="1" ht="11.5" x14ac:dyDescent="0.25">
      <c r="A184" s="326">
        <v>1538</v>
      </c>
      <c r="B184" s="326" t="s">
        <v>240</v>
      </c>
      <c r="C184" s="327">
        <v>1.20111593196</v>
      </c>
      <c r="D184" s="327">
        <v>19.547464795</v>
      </c>
      <c r="E184" s="327">
        <v>20.74858072696</v>
      </c>
      <c r="F184" s="330">
        <v>5.7889064691509756E-2</v>
      </c>
      <c r="G184" s="330">
        <v>0.94211093530849022</v>
      </c>
      <c r="H184" s="330">
        <v>1</v>
      </c>
      <c r="I184" s="327">
        <f>VLOOKUP($A184,[1]allTZs!$B$1:$Y$1402,17,FALSE)</f>
        <v>0</v>
      </c>
      <c r="J184" s="300" t="str">
        <f>VLOOKUP($A184,[1]allTZs!$B$1:$Y$1402,23,FALSE)</f>
        <v>Buildout</v>
      </c>
      <c r="K184" s="327">
        <f t="shared" si="2"/>
        <v>0</v>
      </c>
      <c r="L184" s="327">
        <f t="shared" si="2"/>
        <v>0</v>
      </c>
    </row>
    <row r="185" spans="1:12" s="300" customFormat="1" ht="11.5" x14ac:dyDescent="0.25">
      <c r="A185" s="326">
        <v>1539</v>
      </c>
      <c r="B185" s="326" t="s">
        <v>240</v>
      </c>
      <c r="C185" s="327">
        <v>80.718576435100005</v>
      </c>
      <c r="D185" s="327">
        <v>3.5938304181</v>
      </c>
      <c r="E185" s="327">
        <v>84.312406853200002</v>
      </c>
      <c r="F185" s="330">
        <v>0.9573748330496914</v>
      </c>
      <c r="G185" s="330">
        <v>4.2625166950308685E-2</v>
      </c>
      <c r="H185" s="330">
        <v>1</v>
      </c>
      <c r="I185" s="327">
        <f>VLOOKUP($A185,[1]allTZs!$B$1:$Y$1402,17,FALSE)</f>
        <v>0</v>
      </c>
      <c r="J185" s="300" t="str">
        <f>VLOOKUP($A185,[1]allTZs!$B$1:$Y$1402,23,FALSE)</f>
        <v>Area Structure Plan</v>
      </c>
      <c r="K185" s="327">
        <f t="shared" si="2"/>
        <v>0</v>
      </c>
      <c r="L185" s="327">
        <f t="shared" si="2"/>
        <v>0</v>
      </c>
    </row>
    <row r="186" spans="1:12" s="300" customFormat="1" ht="11.5" x14ac:dyDescent="0.25">
      <c r="A186" s="326">
        <v>1540</v>
      </c>
      <c r="B186" s="326" t="s">
        <v>240</v>
      </c>
      <c r="C186" s="327">
        <v>73.453449762399998</v>
      </c>
      <c r="D186" s="327">
        <v>0</v>
      </c>
      <c r="E186" s="327">
        <v>73.453449762399998</v>
      </c>
      <c r="F186" s="330">
        <v>1</v>
      </c>
      <c r="G186" s="330">
        <v>0</v>
      </c>
      <c r="H186" s="330">
        <v>1</v>
      </c>
      <c r="I186" s="327">
        <f>VLOOKUP($A186,[1]allTZs!$B$1:$Y$1402,17,FALSE)</f>
        <v>0</v>
      </c>
      <c r="J186" s="300" t="str">
        <f>VLOOKUP($A186,[1]allTZs!$B$1:$Y$1402,23,FALSE)</f>
        <v>Area Structure Plan</v>
      </c>
      <c r="K186" s="327">
        <f t="shared" si="2"/>
        <v>0</v>
      </c>
      <c r="L186" s="327">
        <f t="shared" si="2"/>
        <v>0</v>
      </c>
    </row>
    <row r="187" spans="1:12" s="300" customFormat="1" ht="11.5" x14ac:dyDescent="0.25">
      <c r="A187" s="326">
        <v>1541</v>
      </c>
      <c r="B187" s="326" t="s">
        <v>240</v>
      </c>
      <c r="C187" s="327">
        <v>12.618328588900001</v>
      </c>
      <c r="D187" s="327">
        <v>9.0079321105299996</v>
      </c>
      <c r="E187" s="327">
        <v>21.626260699429999</v>
      </c>
      <c r="F187" s="330">
        <v>0.58347250892210789</v>
      </c>
      <c r="G187" s="330">
        <v>0.41652749107789222</v>
      </c>
      <c r="H187" s="330">
        <v>1</v>
      </c>
      <c r="I187" s="327">
        <f>VLOOKUP($A187,[1]allTZs!$B$1:$Y$1402,17,FALSE)</f>
        <v>0</v>
      </c>
      <c r="J187" s="300" t="str">
        <f>VLOOKUP($A187,[1]allTZs!$B$1:$Y$1402,23,FALSE)</f>
        <v>Area Structure Plan</v>
      </c>
      <c r="K187" s="327">
        <f t="shared" si="2"/>
        <v>0</v>
      </c>
      <c r="L187" s="327">
        <f t="shared" si="2"/>
        <v>0</v>
      </c>
    </row>
    <row r="188" spans="1:12" s="300" customFormat="1" ht="11.5" x14ac:dyDescent="0.25">
      <c r="A188" s="326">
        <v>1542</v>
      </c>
      <c r="B188" s="326" t="s">
        <v>240</v>
      </c>
      <c r="C188" s="327">
        <v>0.26505201526599997</v>
      </c>
      <c r="D188" s="327">
        <v>0</v>
      </c>
      <c r="E188" s="327">
        <v>0.26505201526599997</v>
      </c>
      <c r="F188" s="330">
        <v>1</v>
      </c>
      <c r="G188" s="330">
        <v>0</v>
      </c>
      <c r="H188" s="330">
        <v>1</v>
      </c>
      <c r="I188" s="327">
        <f>VLOOKUP($A188,[1]allTZs!$B$1:$Y$1402,17,FALSE)</f>
        <v>0</v>
      </c>
      <c r="J188" s="300" t="str">
        <f>VLOOKUP($A188,[1]allTZs!$B$1:$Y$1402,23,FALSE)</f>
        <v>Area Structure Plan</v>
      </c>
      <c r="K188" s="327">
        <f t="shared" si="2"/>
        <v>0</v>
      </c>
      <c r="L188" s="327">
        <f t="shared" si="2"/>
        <v>0</v>
      </c>
    </row>
    <row r="189" spans="1:12" s="300" customFormat="1" ht="11.5" x14ac:dyDescent="0.25">
      <c r="A189" s="326">
        <v>1544</v>
      </c>
      <c r="B189" s="326" t="s">
        <v>240</v>
      </c>
      <c r="C189" s="327">
        <v>0</v>
      </c>
      <c r="D189" s="327">
        <v>12.214097542599999</v>
      </c>
      <c r="E189" s="327">
        <v>12.214097542599999</v>
      </c>
      <c r="F189" s="330">
        <v>0</v>
      </c>
      <c r="G189" s="330">
        <v>1</v>
      </c>
      <c r="H189" s="330">
        <v>1</v>
      </c>
      <c r="I189" s="327">
        <f>VLOOKUP($A189,[1]allTZs!$B$1:$Y$1402,17,FALSE)</f>
        <v>0</v>
      </c>
      <c r="J189" s="300" t="str">
        <f>VLOOKUP($A189,[1]allTZs!$B$1:$Y$1402,23,FALSE)</f>
        <v>Buildout</v>
      </c>
      <c r="K189" s="327">
        <f t="shared" si="2"/>
        <v>0</v>
      </c>
      <c r="L189" s="327">
        <f t="shared" si="2"/>
        <v>0</v>
      </c>
    </row>
    <row r="190" spans="1:12" s="300" customFormat="1" ht="11.5" x14ac:dyDescent="0.25">
      <c r="A190" s="326">
        <v>1545</v>
      </c>
      <c r="B190" s="326" t="s">
        <v>240</v>
      </c>
      <c r="C190" s="327">
        <v>0</v>
      </c>
      <c r="D190" s="327">
        <v>27.735705138699998</v>
      </c>
      <c r="E190" s="327">
        <v>27.735705138699998</v>
      </c>
      <c r="F190" s="330">
        <v>0</v>
      </c>
      <c r="G190" s="330">
        <v>1</v>
      </c>
      <c r="H190" s="330">
        <v>1</v>
      </c>
      <c r="I190" s="327">
        <f>VLOOKUP($A190,[1]allTZs!$B$1:$Y$1402,17,FALSE)</f>
        <v>0</v>
      </c>
      <c r="J190" s="300" t="str">
        <f>VLOOKUP($A190,[1]allTZs!$B$1:$Y$1402,23,FALSE)</f>
        <v>Area Structure Plan</v>
      </c>
      <c r="K190" s="327">
        <f t="shared" si="2"/>
        <v>0</v>
      </c>
      <c r="L190" s="327">
        <f t="shared" si="2"/>
        <v>0</v>
      </c>
    </row>
    <row r="191" spans="1:12" s="300" customFormat="1" ht="11.5" x14ac:dyDescent="0.25">
      <c r="A191" s="326">
        <v>1546</v>
      </c>
      <c r="B191" s="326" t="s">
        <v>240</v>
      </c>
      <c r="C191" s="327">
        <v>0</v>
      </c>
      <c r="D191" s="327">
        <v>19.4989674626</v>
      </c>
      <c r="E191" s="327">
        <v>19.4989674626</v>
      </c>
      <c r="F191" s="330">
        <v>0</v>
      </c>
      <c r="G191" s="330">
        <v>1</v>
      </c>
      <c r="H191" s="330">
        <v>1</v>
      </c>
      <c r="I191" s="327">
        <f>VLOOKUP($A191,[1]allTZs!$B$1:$Y$1402,17,FALSE)</f>
        <v>2</v>
      </c>
      <c r="J191" s="300" t="str">
        <f>VLOOKUP($A191,[1]allTZs!$B$1:$Y$1402,23,FALSE)</f>
        <v>Area Structure Plan</v>
      </c>
      <c r="K191" s="327">
        <f t="shared" si="2"/>
        <v>0</v>
      </c>
      <c r="L191" s="327">
        <f t="shared" si="2"/>
        <v>2</v>
      </c>
    </row>
    <row r="192" spans="1:12" s="300" customFormat="1" ht="11.5" x14ac:dyDescent="0.25">
      <c r="A192" s="326">
        <v>1547</v>
      </c>
      <c r="B192" s="326" t="s">
        <v>240</v>
      </c>
      <c r="C192" s="327">
        <v>0</v>
      </c>
      <c r="D192" s="327">
        <v>5.7708457963939992</v>
      </c>
      <c r="E192" s="327">
        <v>5.7708457963939992</v>
      </c>
      <c r="F192" s="330">
        <v>0</v>
      </c>
      <c r="G192" s="330">
        <v>1</v>
      </c>
      <c r="H192" s="330">
        <v>1</v>
      </c>
      <c r="I192" s="327">
        <f>VLOOKUP($A192,[1]allTZs!$B$1:$Y$1402,17,FALSE)</f>
        <v>0</v>
      </c>
      <c r="J192" s="300" t="str">
        <f>VLOOKUP($A192,[1]allTZs!$B$1:$Y$1402,23,FALSE)</f>
        <v>Area Structure Plan</v>
      </c>
      <c r="K192" s="327">
        <f t="shared" si="2"/>
        <v>0</v>
      </c>
      <c r="L192" s="327">
        <f t="shared" si="2"/>
        <v>0</v>
      </c>
    </row>
    <row r="193" spans="1:12" s="300" customFormat="1" ht="11.5" x14ac:dyDescent="0.25">
      <c r="A193" s="326">
        <v>1548</v>
      </c>
      <c r="B193" s="326" t="s">
        <v>240</v>
      </c>
      <c r="C193" s="327">
        <v>0</v>
      </c>
      <c r="D193" s="327">
        <v>71.120435508220012</v>
      </c>
      <c r="E193" s="327">
        <v>71.120435508220012</v>
      </c>
      <c r="F193" s="330">
        <v>0</v>
      </c>
      <c r="G193" s="330">
        <v>1</v>
      </c>
      <c r="H193" s="330">
        <v>1</v>
      </c>
      <c r="I193" s="327">
        <f>VLOOKUP($A193,[1]allTZs!$B$1:$Y$1402,17,FALSE)</f>
        <v>2973.5243999999998</v>
      </c>
      <c r="J193" s="300" t="str">
        <f>VLOOKUP($A193,[1]allTZs!$B$1:$Y$1402,23,FALSE)</f>
        <v>Area Structure Plan</v>
      </c>
      <c r="K193" s="327">
        <f t="shared" si="2"/>
        <v>0</v>
      </c>
      <c r="L193" s="327">
        <f t="shared" si="2"/>
        <v>2973.5243999999998</v>
      </c>
    </row>
    <row r="194" spans="1:12" s="300" customFormat="1" ht="11.5" x14ac:dyDescent="0.25">
      <c r="A194" s="326">
        <v>1632</v>
      </c>
      <c r="B194" s="326" t="s">
        <v>240</v>
      </c>
      <c r="C194" s="327">
        <v>8.2635924622400001</v>
      </c>
      <c r="D194" s="327">
        <v>0.74416534941300005</v>
      </c>
      <c r="E194" s="327">
        <v>9.0077578116530006</v>
      </c>
      <c r="F194" s="330">
        <v>0.91738617256668453</v>
      </c>
      <c r="G194" s="330">
        <v>8.261382743331544E-2</v>
      </c>
      <c r="H194" s="330">
        <v>1</v>
      </c>
      <c r="I194" s="327">
        <f>VLOOKUP($A194,[1]allTZs!$B$1:$Y$1402,17,FALSE)</f>
        <v>178.187893863</v>
      </c>
      <c r="J194" s="300" t="str">
        <f>VLOOKUP($A194,[1]allTZs!$B$1:$Y$1402,23,FALSE)</f>
        <v>Buildout</v>
      </c>
      <c r="K194" s="327">
        <f t="shared" si="2"/>
        <v>163.46710994869619</v>
      </c>
      <c r="L194" s="327">
        <f t="shared" si="2"/>
        <v>14.720783914303809</v>
      </c>
    </row>
    <row r="195" spans="1:12" s="300" customFormat="1" ht="11.5" x14ac:dyDescent="0.25">
      <c r="A195" s="326">
        <v>1633</v>
      </c>
      <c r="B195" s="326" t="s">
        <v>240</v>
      </c>
      <c r="C195" s="327">
        <v>35.0059889662</v>
      </c>
      <c r="D195" s="327">
        <v>0</v>
      </c>
      <c r="E195" s="327">
        <v>35.0059889662</v>
      </c>
      <c r="F195" s="330">
        <v>1</v>
      </c>
      <c r="G195" s="330">
        <v>0</v>
      </c>
      <c r="H195" s="330">
        <v>1</v>
      </c>
      <c r="I195" s="327">
        <f>VLOOKUP($A195,[1]allTZs!$B$1:$Y$1402,17,FALSE)</f>
        <v>0</v>
      </c>
      <c r="J195" s="300" t="str">
        <f>VLOOKUP($A195,[1]allTZs!$B$1:$Y$1402,23,FALSE)</f>
        <v>Area Structure Plan</v>
      </c>
      <c r="K195" s="327">
        <f t="shared" si="2"/>
        <v>0</v>
      </c>
      <c r="L195" s="327">
        <f t="shared" si="2"/>
        <v>0</v>
      </c>
    </row>
    <row r="196" spans="1:12" s="300" customFormat="1" ht="11.5" x14ac:dyDescent="0.25">
      <c r="A196" s="326">
        <v>1634</v>
      </c>
      <c r="B196" s="326" t="s">
        <v>240</v>
      </c>
      <c r="C196" s="327">
        <v>0.59368369217500006</v>
      </c>
      <c r="D196" s="327">
        <v>0</v>
      </c>
      <c r="E196" s="327">
        <v>0.59368369217500006</v>
      </c>
      <c r="F196" s="330">
        <v>1</v>
      </c>
      <c r="G196" s="330">
        <v>0</v>
      </c>
      <c r="H196" s="330">
        <v>1</v>
      </c>
      <c r="I196" s="327">
        <f>VLOOKUP($A196,[1]allTZs!$B$1:$Y$1402,17,FALSE)</f>
        <v>0</v>
      </c>
      <c r="J196" s="300" t="str">
        <f>VLOOKUP($A196,[1]allTZs!$B$1:$Y$1402,23,FALSE)</f>
        <v>Area Structure Plan</v>
      </c>
      <c r="K196" s="327">
        <f t="shared" si="2"/>
        <v>0</v>
      </c>
      <c r="L196" s="327">
        <f t="shared" si="2"/>
        <v>0</v>
      </c>
    </row>
    <row r="197" spans="1:12" s="300" customFormat="1" ht="11.5" x14ac:dyDescent="0.25">
      <c r="A197" s="326">
        <v>1635</v>
      </c>
      <c r="B197" s="326" t="s">
        <v>240</v>
      </c>
      <c r="C197" s="327">
        <v>2.2515448193099998</v>
      </c>
      <c r="D197" s="327">
        <v>17.5816098529504</v>
      </c>
      <c r="E197" s="327">
        <v>19.833154672260399</v>
      </c>
      <c r="F197" s="330">
        <v>0.11352429084108936</v>
      </c>
      <c r="G197" s="330">
        <v>0.88647570915891072</v>
      </c>
      <c r="H197" s="330">
        <v>1</v>
      </c>
      <c r="I197" s="327">
        <f>VLOOKUP($A197,[1]allTZs!$B$1:$Y$1402,17,FALSE)</f>
        <v>0</v>
      </c>
      <c r="J197" s="300" t="str">
        <f>VLOOKUP($A197,[1]allTZs!$B$1:$Y$1402,23,FALSE)</f>
        <v>Area Structure Plan</v>
      </c>
      <c r="K197" s="327">
        <f t="shared" ref="K197:L260" si="3">$I197*F197</f>
        <v>0</v>
      </c>
      <c r="L197" s="327">
        <f t="shared" si="3"/>
        <v>0</v>
      </c>
    </row>
    <row r="198" spans="1:12" s="300" customFormat="1" ht="11.5" x14ac:dyDescent="0.25">
      <c r="A198" s="326">
        <v>1636</v>
      </c>
      <c r="B198" s="326" t="s">
        <v>240</v>
      </c>
      <c r="C198" s="327">
        <v>0</v>
      </c>
      <c r="D198" s="327">
        <v>0</v>
      </c>
      <c r="E198" s="327">
        <v>0</v>
      </c>
      <c r="F198" s="330">
        <v>0</v>
      </c>
      <c r="G198" s="330">
        <v>0</v>
      </c>
      <c r="H198" s="330">
        <v>0</v>
      </c>
      <c r="I198" s="327">
        <f>VLOOKUP($A198,[1]allTZs!$B$1:$Y$1402,17,FALSE)</f>
        <v>0</v>
      </c>
      <c r="J198" s="300" t="str">
        <f>VLOOKUP($A198,[1]allTZs!$B$1:$Y$1402,23,FALSE)</f>
        <v>Area Structure Plan</v>
      </c>
      <c r="K198" s="327">
        <f t="shared" si="3"/>
        <v>0</v>
      </c>
      <c r="L198" s="327">
        <f t="shared" si="3"/>
        <v>0</v>
      </c>
    </row>
    <row r="199" spans="1:12" s="300" customFormat="1" ht="11.5" x14ac:dyDescent="0.25">
      <c r="A199" s="326">
        <v>1637</v>
      </c>
      <c r="B199" s="326" t="s">
        <v>240</v>
      </c>
      <c r="C199" s="327">
        <v>7.2847974038299999</v>
      </c>
      <c r="D199" s="327">
        <v>38.323882673599996</v>
      </c>
      <c r="E199" s="327">
        <v>45.608680077429995</v>
      </c>
      <c r="F199" s="330">
        <v>0.15972392517087924</v>
      </c>
      <c r="G199" s="330">
        <v>0.84027607482912081</v>
      </c>
      <c r="H199" s="330">
        <v>1</v>
      </c>
      <c r="I199" s="327">
        <f>VLOOKUP($A199,[1]allTZs!$B$1:$Y$1402,17,FALSE)</f>
        <v>0</v>
      </c>
      <c r="J199" s="300" t="str">
        <f>VLOOKUP($A199,[1]allTZs!$B$1:$Y$1402,23,FALSE)</f>
        <v>Area Structure Plan</v>
      </c>
      <c r="K199" s="327">
        <f t="shared" si="3"/>
        <v>0</v>
      </c>
      <c r="L199" s="327">
        <f t="shared" si="3"/>
        <v>0</v>
      </c>
    </row>
    <row r="200" spans="1:12" s="300" customFormat="1" ht="11.5" x14ac:dyDescent="0.25">
      <c r="A200" s="326">
        <v>1638</v>
      </c>
      <c r="B200" s="326" t="s">
        <v>240</v>
      </c>
      <c r="C200" s="327">
        <v>0</v>
      </c>
      <c r="D200" s="327">
        <v>38.494183925682186</v>
      </c>
      <c r="E200" s="327">
        <v>38.494183925682186</v>
      </c>
      <c r="F200" s="330">
        <v>0</v>
      </c>
      <c r="G200" s="330">
        <v>1</v>
      </c>
      <c r="H200" s="330">
        <v>1</v>
      </c>
      <c r="I200" s="327">
        <f>VLOOKUP($A200,[1]allTZs!$B$1:$Y$1402,17,FALSE)</f>
        <v>0</v>
      </c>
      <c r="J200" s="300" t="str">
        <f>VLOOKUP($A200,[1]allTZs!$B$1:$Y$1402,23,FALSE)</f>
        <v>Area Structure Plan</v>
      </c>
      <c r="K200" s="327">
        <f t="shared" si="3"/>
        <v>0</v>
      </c>
      <c r="L200" s="327">
        <f t="shared" si="3"/>
        <v>0</v>
      </c>
    </row>
    <row r="201" spans="1:12" s="300" customFormat="1" ht="11.5" x14ac:dyDescent="0.25">
      <c r="A201" s="326">
        <v>1639</v>
      </c>
      <c r="B201" s="326" t="s">
        <v>240</v>
      </c>
      <c r="C201" s="327">
        <v>0</v>
      </c>
      <c r="D201" s="327">
        <v>25.332377650960002</v>
      </c>
      <c r="E201" s="327">
        <v>25.332377650960002</v>
      </c>
      <c r="F201" s="330">
        <v>0</v>
      </c>
      <c r="G201" s="330">
        <v>1</v>
      </c>
      <c r="H201" s="330">
        <v>1</v>
      </c>
      <c r="I201" s="327">
        <f>VLOOKUP($A201,[1]allTZs!$B$1:$Y$1402,17,FALSE)</f>
        <v>0</v>
      </c>
      <c r="J201" s="300" t="str">
        <f>VLOOKUP($A201,[1]allTZs!$B$1:$Y$1402,23,FALSE)</f>
        <v>Area Structure Plan</v>
      </c>
      <c r="K201" s="327">
        <f t="shared" si="3"/>
        <v>0</v>
      </c>
      <c r="L201" s="327">
        <f t="shared" si="3"/>
        <v>0</v>
      </c>
    </row>
    <row r="202" spans="1:12" s="300" customFormat="1" ht="11.5" x14ac:dyDescent="0.25">
      <c r="A202" s="326">
        <v>1640</v>
      </c>
      <c r="B202" s="326" t="s">
        <v>240</v>
      </c>
      <c r="C202" s="327">
        <v>22.106147070799999</v>
      </c>
      <c r="D202" s="327">
        <v>4.23659069164</v>
      </c>
      <c r="E202" s="327">
        <v>26.342737762439999</v>
      </c>
      <c r="F202" s="330">
        <v>0.83917424491540071</v>
      </c>
      <c r="G202" s="330">
        <v>0.16082575508459929</v>
      </c>
      <c r="H202" s="330">
        <v>1</v>
      </c>
      <c r="I202" s="327">
        <f>VLOOKUP($A202,[1]allTZs!$B$1:$Y$1402,17,FALSE)</f>
        <v>85.726134504699999</v>
      </c>
      <c r="J202" s="300" t="str">
        <f>VLOOKUP($A202,[1]allTZs!$B$1:$Y$1402,23,FALSE)</f>
        <v>Area Structure Plan</v>
      </c>
      <c r="K202" s="327">
        <f t="shared" si="3"/>
        <v>71.939164192497699</v>
      </c>
      <c r="L202" s="327">
        <f t="shared" si="3"/>
        <v>13.786970312202298</v>
      </c>
    </row>
    <row r="203" spans="1:12" s="300" customFormat="1" ht="11.5" x14ac:dyDescent="0.25">
      <c r="A203" s="326">
        <v>1641</v>
      </c>
      <c r="B203" s="326" t="s">
        <v>240</v>
      </c>
      <c r="C203" s="327">
        <v>40.828435892500003</v>
      </c>
      <c r="D203" s="327">
        <v>0</v>
      </c>
      <c r="E203" s="327">
        <v>40.828435892500003</v>
      </c>
      <c r="F203" s="330">
        <v>1</v>
      </c>
      <c r="G203" s="330">
        <v>0</v>
      </c>
      <c r="H203" s="330">
        <v>1</v>
      </c>
      <c r="I203" s="327">
        <f>VLOOKUP($A203,[1]allTZs!$B$1:$Y$1402,17,FALSE)</f>
        <v>68.580907603699998</v>
      </c>
      <c r="J203" s="300" t="str">
        <f>VLOOKUP($A203,[1]allTZs!$B$1:$Y$1402,23,FALSE)</f>
        <v>Area Structure Plan</v>
      </c>
      <c r="K203" s="327">
        <f t="shared" si="3"/>
        <v>68.580907603699998</v>
      </c>
      <c r="L203" s="327">
        <f t="shared" si="3"/>
        <v>0</v>
      </c>
    </row>
    <row r="204" spans="1:12" s="300" customFormat="1" ht="11.5" x14ac:dyDescent="0.25">
      <c r="A204" s="326">
        <v>1642</v>
      </c>
      <c r="B204" s="326" t="s">
        <v>240</v>
      </c>
      <c r="C204" s="327">
        <v>0.44021564446099998</v>
      </c>
      <c r="D204" s="327">
        <v>30.420951802699999</v>
      </c>
      <c r="E204" s="327">
        <v>30.861167447160998</v>
      </c>
      <c r="F204" s="330">
        <v>1.4264387282649497E-2</v>
      </c>
      <c r="G204" s="330">
        <v>0.98573561271735055</v>
      </c>
      <c r="H204" s="330">
        <v>1</v>
      </c>
      <c r="I204" s="327">
        <f>VLOOKUP($A204,[1]allTZs!$B$1:$Y$1402,17,FALSE)</f>
        <v>0</v>
      </c>
      <c r="J204" s="300" t="str">
        <f>VLOOKUP($A204,[1]allTZs!$B$1:$Y$1402,23,FALSE)</f>
        <v>Area Structure Plan</v>
      </c>
      <c r="K204" s="327">
        <f t="shared" si="3"/>
        <v>0</v>
      </c>
      <c r="L204" s="327">
        <f t="shared" si="3"/>
        <v>0</v>
      </c>
    </row>
    <row r="205" spans="1:12" s="300" customFormat="1" ht="11.5" x14ac:dyDescent="0.25">
      <c r="A205" s="326">
        <v>1643</v>
      </c>
      <c r="B205" s="326" t="s">
        <v>240</v>
      </c>
      <c r="C205" s="327">
        <v>0.73544768693600004</v>
      </c>
      <c r="D205" s="327">
        <v>25.590867752800001</v>
      </c>
      <c r="E205" s="327">
        <v>26.326315439736</v>
      </c>
      <c r="F205" s="330">
        <v>2.7935838139580352E-2</v>
      </c>
      <c r="G205" s="330">
        <v>0.97206416186041966</v>
      </c>
      <c r="H205" s="330">
        <v>1</v>
      </c>
      <c r="I205" s="327">
        <f>VLOOKUP($A205,[1]allTZs!$B$1:$Y$1402,17,FALSE)</f>
        <v>0</v>
      </c>
      <c r="J205" s="300" t="str">
        <f>VLOOKUP($A205,[1]allTZs!$B$1:$Y$1402,23,FALSE)</f>
        <v>Area Structure Plan</v>
      </c>
      <c r="K205" s="327">
        <f t="shared" si="3"/>
        <v>0</v>
      </c>
      <c r="L205" s="327">
        <f t="shared" si="3"/>
        <v>0</v>
      </c>
    </row>
    <row r="206" spans="1:12" s="300" customFormat="1" ht="11.5" x14ac:dyDescent="0.25">
      <c r="A206" s="326">
        <v>1644</v>
      </c>
      <c r="B206" s="326" t="s">
        <v>240</v>
      </c>
      <c r="C206" s="327">
        <v>38.163090931200003</v>
      </c>
      <c r="D206" s="327">
        <v>0</v>
      </c>
      <c r="E206" s="327">
        <v>38.163090931200003</v>
      </c>
      <c r="F206" s="330">
        <v>1</v>
      </c>
      <c r="G206" s="330">
        <v>0</v>
      </c>
      <c r="H206" s="330">
        <v>1</v>
      </c>
      <c r="I206" s="327">
        <f>VLOOKUP($A206,[1]allTZs!$B$1:$Y$1402,17,FALSE)</f>
        <v>92.461759358600005</v>
      </c>
      <c r="J206" s="300" t="str">
        <f>VLOOKUP($A206,[1]allTZs!$B$1:$Y$1402,23,FALSE)</f>
        <v>Area Structure Plan</v>
      </c>
      <c r="K206" s="327">
        <f t="shared" si="3"/>
        <v>92.461759358600005</v>
      </c>
      <c r="L206" s="327">
        <f t="shared" si="3"/>
        <v>0</v>
      </c>
    </row>
    <row r="207" spans="1:12" s="300" customFormat="1" ht="11.5" x14ac:dyDescent="0.25">
      <c r="A207" s="326">
        <v>1645</v>
      </c>
      <c r="B207" s="326" t="s">
        <v>240</v>
      </c>
      <c r="C207" s="327">
        <v>40.969331502599999</v>
      </c>
      <c r="D207" s="327">
        <v>0</v>
      </c>
      <c r="E207" s="327">
        <v>40.969331502599999</v>
      </c>
      <c r="F207" s="330">
        <v>1</v>
      </c>
      <c r="G207" s="330">
        <v>0</v>
      </c>
      <c r="H207" s="330">
        <v>1</v>
      </c>
      <c r="I207" s="327">
        <f>VLOOKUP($A207,[1]allTZs!$B$1:$Y$1402,17,FALSE)</f>
        <v>121.853576903</v>
      </c>
      <c r="J207" s="300" t="str">
        <f>VLOOKUP($A207,[1]allTZs!$B$1:$Y$1402,23,FALSE)</f>
        <v>Area Structure Plan</v>
      </c>
      <c r="K207" s="327">
        <f t="shared" si="3"/>
        <v>121.853576903</v>
      </c>
      <c r="L207" s="327">
        <f t="shared" si="3"/>
        <v>0</v>
      </c>
    </row>
    <row r="208" spans="1:12" s="300" customFormat="1" ht="11.5" x14ac:dyDescent="0.25">
      <c r="A208" s="326">
        <v>1646</v>
      </c>
      <c r="B208" s="326" t="s">
        <v>240</v>
      </c>
      <c r="C208" s="327">
        <v>42.059960571200001</v>
      </c>
      <c r="D208" s="327">
        <v>0</v>
      </c>
      <c r="E208" s="327">
        <v>42.059960571200001</v>
      </c>
      <c r="F208" s="330">
        <v>1</v>
      </c>
      <c r="G208" s="330">
        <v>0</v>
      </c>
      <c r="H208" s="330">
        <v>1</v>
      </c>
      <c r="I208" s="327">
        <f>VLOOKUP($A208,[1]allTZs!$B$1:$Y$1402,17,FALSE)</f>
        <v>0</v>
      </c>
      <c r="J208" s="300" t="str">
        <f>VLOOKUP($A208,[1]allTZs!$B$1:$Y$1402,23,FALSE)</f>
        <v>Area Structure Plan</v>
      </c>
      <c r="K208" s="327">
        <f t="shared" si="3"/>
        <v>0</v>
      </c>
      <c r="L208" s="327">
        <f t="shared" si="3"/>
        <v>0</v>
      </c>
    </row>
    <row r="209" spans="1:12" s="300" customFormat="1" ht="11.5" x14ac:dyDescent="0.25">
      <c r="A209" s="326">
        <v>1647</v>
      </c>
      <c r="B209" s="326" t="s">
        <v>240</v>
      </c>
      <c r="C209" s="327">
        <v>39.234116478300002</v>
      </c>
      <c r="D209" s="327">
        <v>0</v>
      </c>
      <c r="E209" s="327">
        <v>39.234116478300002</v>
      </c>
      <c r="F209" s="330">
        <v>1</v>
      </c>
      <c r="G209" s="330">
        <v>0</v>
      </c>
      <c r="H209" s="330">
        <v>1</v>
      </c>
      <c r="I209" s="327">
        <f>VLOOKUP($A209,[1]allTZs!$B$1:$Y$1402,17,FALSE)</f>
        <v>0</v>
      </c>
      <c r="J209" s="300" t="str">
        <f>VLOOKUP($A209,[1]allTZs!$B$1:$Y$1402,23,FALSE)</f>
        <v>Area Structure Plan</v>
      </c>
      <c r="K209" s="327">
        <f t="shared" si="3"/>
        <v>0</v>
      </c>
      <c r="L209" s="327">
        <f t="shared" si="3"/>
        <v>0</v>
      </c>
    </row>
    <row r="210" spans="1:12" s="300" customFormat="1" ht="11.5" x14ac:dyDescent="0.25">
      <c r="A210" s="326">
        <v>1648</v>
      </c>
      <c r="B210" s="326" t="s">
        <v>240</v>
      </c>
      <c r="C210" s="327">
        <v>39.9096265477</v>
      </c>
      <c r="D210" s="327">
        <v>0</v>
      </c>
      <c r="E210" s="327">
        <v>39.9096265477</v>
      </c>
      <c r="F210" s="330">
        <v>1</v>
      </c>
      <c r="G210" s="330">
        <v>0</v>
      </c>
      <c r="H210" s="330">
        <v>1</v>
      </c>
      <c r="I210" s="327">
        <f>VLOOKUP($A210,[1]allTZs!$B$1:$Y$1402,17,FALSE)</f>
        <v>112.056304388</v>
      </c>
      <c r="J210" s="300" t="str">
        <f>VLOOKUP($A210,[1]allTZs!$B$1:$Y$1402,23,FALSE)</f>
        <v>Area Structure Plan</v>
      </c>
      <c r="K210" s="327">
        <f t="shared" si="3"/>
        <v>112.056304388</v>
      </c>
      <c r="L210" s="327">
        <f t="shared" si="3"/>
        <v>0</v>
      </c>
    </row>
    <row r="211" spans="1:12" s="300" customFormat="1" ht="11.5" x14ac:dyDescent="0.25">
      <c r="A211" s="326">
        <v>1649</v>
      </c>
      <c r="B211" s="326" t="s">
        <v>240</v>
      </c>
      <c r="C211" s="327">
        <v>46.407144200200001</v>
      </c>
      <c r="D211" s="327">
        <v>0</v>
      </c>
      <c r="E211" s="327">
        <v>46.407144200200001</v>
      </c>
      <c r="F211" s="330">
        <v>1</v>
      </c>
      <c r="G211" s="330">
        <v>0</v>
      </c>
      <c r="H211" s="330">
        <v>1</v>
      </c>
      <c r="I211" s="327">
        <f>VLOOKUP($A211,[1]allTZs!$B$1:$Y$1402,17,FALSE)</f>
        <v>0</v>
      </c>
      <c r="J211" s="300" t="str">
        <f>VLOOKUP($A211,[1]allTZs!$B$1:$Y$1402,23,FALSE)</f>
        <v>Area Structure Plan</v>
      </c>
      <c r="K211" s="327">
        <f t="shared" si="3"/>
        <v>0</v>
      </c>
      <c r="L211" s="327">
        <f t="shared" si="3"/>
        <v>0</v>
      </c>
    </row>
    <row r="212" spans="1:12" s="300" customFormat="1" ht="11.5" x14ac:dyDescent="0.25">
      <c r="A212" s="326">
        <v>1650</v>
      </c>
      <c r="B212" s="326" t="s">
        <v>240</v>
      </c>
      <c r="C212" s="327">
        <v>45.627795302899997</v>
      </c>
      <c r="D212" s="327">
        <v>0</v>
      </c>
      <c r="E212" s="327">
        <v>45.627795302899997</v>
      </c>
      <c r="F212" s="330">
        <v>1</v>
      </c>
      <c r="G212" s="330">
        <v>0</v>
      </c>
      <c r="H212" s="330">
        <v>1</v>
      </c>
      <c r="I212" s="327">
        <f>VLOOKUP($A212,[1]allTZs!$B$1:$Y$1402,17,FALSE)</f>
        <v>0</v>
      </c>
      <c r="J212" s="300" t="str">
        <f>VLOOKUP($A212,[1]allTZs!$B$1:$Y$1402,23,FALSE)</f>
        <v>Area Structure Plan</v>
      </c>
      <c r="K212" s="327">
        <f t="shared" si="3"/>
        <v>0</v>
      </c>
      <c r="L212" s="327">
        <f t="shared" si="3"/>
        <v>0</v>
      </c>
    </row>
    <row r="213" spans="1:12" s="300" customFormat="1" ht="11.5" x14ac:dyDescent="0.25">
      <c r="A213" s="326">
        <v>1651</v>
      </c>
      <c r="B213" s="326" t="s">
        <v>240</v>
      </c>
      <c r="C213" s="327">
        <v>0</v>
      </c>
      <c r="D213" s="327">
        <v>102.9724603402</v>
      </c>
      <c r="E213" s="327">
        <v>102.9724603402</v>
      </c>
      <c r="F213" s="330">
        <v>0</v>
      </c>
      <c r="G213" s="330">
        <v>1</v>
      </c>
      <c r="H213" s="330">
        <v>1</v>
      </c>
      <c r="I213" s="327">
        <f>VLOOKUP($A213,[1]allTZs!$B$1:$Y$1402,17,FALSE)</f>
        <v>0</v>
      </c>
      <c r="J213" s="300" t="str">
        <f>VLOOKUP($A213,[1]allTZs!$B$1:$Y$1402,23,FALSE)</f>
        <v>Area Structure Plan</v>
      </c>
      <c r="K213" s="327">
        <f t="shared" si="3"/>
        <v>0</v>
      </c>
      <c r="L213" s="327">
        <f t="shared" si="3"/>
        <v>0</v>
      </c>
    </row>
    <row r="214" spans="1:12" s="300" customFormat="1" ht="11.5" x14ac:dyDescent="0.25">
      <c r="A214" s="326">
        <v>1653</v>
      </c>
      <c r="B214" s="326" t="s">
        <v>240</v>
      </c>
      <c r="C214" s="327">
        <v>0</v>
      </c>
      <c r="D214" s="327">
        <v>109.79602322935644</v>
      </c>
      <c r="E214" s="327">
        <v>109.79602322935644</v>
      </c>
      <c r="F214" s="330">
        <v>0</v>
      </c>
      <c r="G214" s="330">
        <v>1</v>
      </c>
      <c r="H214" s="330">
        <v>1</v>
      </c>
      <c r="I214" s="327">
        <f>VLOOKUP($A214,[1]allTZs!$B$1:$Y$1402,17,FALSE)</f>
        <v>3.9443995172199999</v>
      </c>
      <c r="J214" s="300" t="str">
        <f>VLOOKUP($A214,[1]allTZs!$B$1:$Y$1402,23,FALSE)</f>
        <v>Area Structure Plan</v>
      </c>
      <c r="K214" s="327">
        <f t="shared" si="3"/>
        <v>0</v>
      </c>
      <c r="L214" s="327">
        <f t="shared" si="3"/>
        <v>3.9443995172199999</v>
      </c>
    </row>
    <row r="215" spans="1:12" s="300" customFormat="1" ht="11.5" x14ac:dyDescent="0.25">
      <c r="A215" s="326">
        <v>1654</v>
      </c>
      <c r="B215" s="326" t="s">
        <v>240</v>
      </c>
      <c r="C215" s="327">
        <v>0</v>
      </c>
      <c r="D215" s="327">
        <v>35.384805478899999</v>
      </c>
      <c r="E215" s="327">
        <v>35.384805478899999</v>
      </c>
      <c r="F215" s="330">
        <v>0</v>
      </c>
      <c r="G215" s="330">
        <v>1</v>
      </c>
      <c r="H215" s="330">
        <v>1</v>
      </c>
      <c r="I215" s="327">
        <f>VLOOKUP($A215,[1]allTZs!$B$1:$Y$1402,17,FALSE)</f>
        <v>0</v>
      </c>
      <c r="J215" s="300" t="str">
        <f>VLOOKUP($A215,[1]allTZs!$B$1:$Y$1402,23,FALSE)</f>
        <v>Area Structure Plan</v>
      </c>
      <c r="K215" s="327">
        <f t="shared" si="3"/>
        <v>0</v>
      </c>
      <c r="L215" s="327">
        <f t="shared" si="3"/>
        <v>0</v>
      </c>
    </row>
    <row r="216" spans="1:12" s="300" customFormat="1" ht="11.5" x14ac:dyDescent="0.25">
      <c r="A216" s="326">
        <v>1655</v>
      </c>
      <c r="B216" s="326" t="s">
        <v>240</v>
      </c>
      <c r="C216" s="327">
        <v>0</v>
      </c>
      <c r="D216" s="327">
        <v>0</v>
      </c>
      <c r="E216" s="327">
        <v>0</v>
      </c>
      <c r="F216" s="330">
        <v>0</v>
      </c>
      <c r="G216" s="330">
        <v>0</v>
      </c>
      <c r="H216" s="330">
        <v>0</v>
      </c>
      <c r="I216" s="327">
        <f>VLOOKUP($A216,[1]allTZs!$B$1:$Y$1402,17,FALSE)</f>
        <v>0</v>
      </c>
      <c r="J216" s="300" t="str">
        <f>VLOOKUP($A216,[1]allTZs!$B$1:$Y$1402,23,FALSE)</f>
        <v>Buildout</v>
      </c>
      <c r="K216" s="327">
        <f t="shared" si="3"/>
        <v>0</v>
      </c>
      <c r="L216" s="327">
        <f t="shared" si="3"/>
        <v>0</v>
      </c>
    </row>
    <row r="217" spans="1:12" s="300" customFormat="1" ht="11.5" x14ac:dyDescent="0.25">
      <c r="A217" s="326">
        <v>1656</v>
      </c>
      <c r="B217" s="326" t="s">
        <v>240</v>
      </c>
      <c r="C217" s="327">
        <v>0</v>
      </c>
      <c r="D217" s="327">
        <v>0</v>
      </c>
      <c r="E217" s="327">
        <v>0</v>
      </c>
      <c r="F217" s="330">
        <v>0</v>
      </c>
      <c r="G217" s="330">
        <v>0</v>
      </c>
      <c r="H217" s="330">
        <v>0</v>
      </c>
      <c r="I217" s="327">
        <f>VLOOKUP($A217,[1]allTZs!$B$1:$Y$1402,17,FALSE)</f>
        <v>0</v>
      </c>
      <c r="J217" s="300" t="str">
        <f>VLOOKUP($A217,[1]allTZs!$B$1:$Y$1402,23,FALSE)</f>
        <v>Buildout</v>
      </c>
      <c r="K217" s="327">
        <f t="shared" si="3"/>
        <v>0</v>
      </c>
      <c r="L217" s="327">
        <f t="shared" si="3"/>
        <v>0</v>
      </c>
    </row>
    <row r="218" spans="1:12" s="300" customFormat="1" ht="11.5" x14ac:dyDescent="0.25">
      <c r="A218" s="326">
        <v>1657</v>
      </c>
      <c r="B218" s="326" t="s">
        <v>240</v>
      </c>
      <c r="C218" s="327">
        <v>2.7888245066400001</v>
      </c>
      <c r="D218" s="327">
        <v>195.5768707116074</v>
      </c>
      <c r="E218" s="327">
        <v>198.3656952182474</v>
      </c>
      <c r="F218" s="330">
        <v>1.4059006037166148E-2</v>
      </c>
      <c r="G218" s="330">
        <v>0.98594099396283386</v>
      </c>
      <c r="H218" s="330">
        <v>1</v>
      </c>
      <c r="I218" s="327">
        <f>12876.9798258/2</f>
        <v>6438.4899128999996</v>
      </c>
      <c r="J218" s="300" t="s">
        <v>241</v>
      </c>
      <c r="K218" s="327">
        <f t="shared" si="3"/>
        <v>90.518768555694436</v>
      </c>
      <c r="L218" s="327">
        <f t="shared" si="3"/>
        <v>6347.9711443443048</v>
      </c>
    </row>
    <row r="219" spans="1:12" s="300" customFormat="1" ht="11.5" x14ac:dyDescent="0.25">
      <c r="A219" s="326">
        <v>1658</v>
      </c>
      <c r="B219" s="326" t="s">
        <v>240</v>
      </c>
      <c r="C219" s="327">
        <v>0</v>
      </c>
      <c r="D219" s="327">
        <v>122.642820625</v>
      </c>
      <c r="E219" s="327">
        <v>122.642820625</v>
      </c>
      <c r="F219" s="330">
        <v>0</v>
      </c>
      <c r="G219" s="330">
        <v>1</v>
      </c>
      <c r="H219" s="330">
        <v>1</v>
      </c>
      <c r="I219" s="327">
        <f>9756.51250599999*0.5</f>
        <v>4878.256252999995</v>
      </c>
      <c r="J219" s="300" t="str">
        <f>VLOOKUP($A219,[1]allTZs!$B$1:$Y$1402,23,FALSE)</f>
        <v>Area Structure Plan</v>
      </c>
      <c r="K219" s="327">
        <f t="shared" si="3"/>
        <v>0</v>
      </c>
      <c r="L219" s="327">
        <f t="shared" si="3"/>
        <v>4878.256252999995</v>
      </c>
    </row>
    <row r="220" spans="1:12" s="300" customFormat="1" ht="11.5" x14ac:dyDescent="0.25">
      <c r="A220" s="326">
        <v>1663</v>
      </c>
      <c r="B220" s="326" t="s">
        <v>240</v>
      </c>
      <c r="C220" s="327">
        <v>9.3713530082100007</v>
      </c>
      <c r="D220" s="327">
        <v>88.978279921072129</v>
      </c>
      <c r="E220" s="327">
        <v>98.349632929282137</v>
      </c>
      <c r="F220" s="330">
        <v>9.5286100507852731E-2</v>
      </c>
      <c r="G220" s="330">
        <v>0.9047138994921472</v>
      </c>
      <c r="H220" s="330">
        <v>0.99999999999999989</v>
      </c>
      <c r="I220" s="327">
        <f>VLOOKUP($A220,[1]allTZs!$B$1:$Y$1402,17,FALSE)</f>
        <v>6309.5169990000004</v>
      </c>
      <c r="J220" s="300" t="str">
        <f>VLOOKUP($A220,[1]allTZs!$B$1:$Y$1402,23,FALSE)</f>
        <v>Unplanned</v>
      </c>
      <c r="K220" s="327">
        <f t="shared" si="3"/>
        <v>601.20927092271938</v>
      </c>
      <c r="L220" s="327">
        <f t="shared" si="3"/>
        <v>5708.3077280772804</v>
      </c>
    </row>
    <row r="221" spans="1:12" s="300" customFormat="1" ht="11.5" x14ac:dyDescent="0.25">
      <c r="A221" s="326">
        <v>1664</v>
      </c>
      <c r="B221" s="326" t="s">
        <v>240</v>
      </c>
      <c r="C221" s="327">
        <v>0</v>
      </c>
      <c r="D221" s="327">
        <v>20.030475067681</v>
      </c>
      <c r="E221" s="327">
        <v>20.030475067681</v>
      </c>
      <c r="F221" s="330">
        <v>0</v>
      </c>
      <c r="G221" s="330">
        <v>1</v>
      </c>
      <c r="H221" s="330">
        <v>1</v>
      </c>
      <c r="I221" s="327">
        <f>VLOOKUP($A221,[1]allTZs!$B$1:$Y$1402,17,FALSE)</f>
        <v>0</v>
      </c>
      <c r="J221" s="300" t="str">
        <f>VLOOKUP($A221,[1]allTZs!$B$1:$Y$1402,23,FALSE)</f>
        <v>Area Structure Plan</v>
      </c>
      <c r="K221" s="327">
        <f t="shared" si="3"/>
        <v>0</v>
      </c>
      <c r="L221" s="327">
        <f t="shared" si="3"/>
        <v>0</v>
      </c>
    </row>
    <row r="222" spans="1:12" s="300" customFormat="1" ht="11.5" x14ac:dyDescent="0.25">
      <c r="A222" s="326">
        <v>1665</v>
      </c>
      <c r="B222" s="326" t="s">
        <v>240</v>
      </c>
      <c r="C222" s="327">
        <v>0</v>
      </c>
      <c r="D222" s="327">
        <v>31.8590647430659</v>
      </c>
      <c r="E222" s="327">
        <v>31.8590647430659</v>
      </c>
      <c r="F222" s="330">
        <v>0</v>
      </c>
      <c r="G222" s="330">
        <v>1</v>
      </c>
      <c r="H222" s="330">
        <v>1</v>
      </c>
      <c r="I222" s="327">
        <f>VLOOKUP($A222,[1]allTZs!$B$1:$Y$1402,17,FALSE)</f>
        <v>2</v>
      </c>
      <c r="J222" s="300" t="str">
        <f>VLOOKUP($A222,[1]allTZs!$B$1:$Y$1402,23,FALSE)</f>
        <v>Area Structure Plan</v>
      </c>
      <c r="K222" s="327">
        <f t="shared" si="3"/>
        <v>0</v>
      </c>
      <c r="L222" s="327">
        <f t="shared" si="3"/>
        <v>2</v>
      </c>
    </row>
    <row r="223" spans="1:12" s="300" customFormat="1" ht="11.5" x14ac:dyDescent="0.25">
      <c r="A223" s="326">
        <v>1666</v>
      </c>
      <c r="B223" s="326" t="s">
        <v>240</v>
      </c>
      <c r="C223" s="327">
        <v>0</v>
      </c>
      <c r="D223" s="327">
        <v>50.598166827340378</v>
      </c>
      <c r="E223" s="327">
        <v>50.598166827340378</v>
      </c>
      <c r="F223" s="330">
        <v>0</v>
      </c>
      <c r="G223" s="330">
        <v>1</v>
      </c>
      <c r="H223" s="330">
        <v>1</v>
      </c>
      <c r="I223" s="327">
        <f>VLOOKUP($A223,[1]allTZs!$B$1:$Y$1402,17,FALSE)</f>
        <v>0</v>
      </c>
      <c r="J223" s="300" t="str">
        <f>VLOOKUP($A223,[1]allTZs!$B$1:$Y$1402,23,FALSE)</f>
        <v>Area Structure Plan</v>
      </c>
      <c r="K223" s="327">
        <f t="shared" si="3"/>
        <v>0</v>
      </c>
      <c r="L223" s="327">
        <f t="shared" si="3"/>
        <v>0</v>
      </c>
    </row>
    <row r="224" spans="1:12" s="300" customFormat="1" ht="11.5" x14ac:dyDescent="0.25">
      <c r="A224" s="326">
        <v>1738</v>
      </c>
      <c r="B224" s="326" t="s">
        <v>240</v>
      </c>
      <c r="C224" s="327">
        <v>15.926705226799999</v>
      </c>
      <c r="D224" s="327">
        <v>17.193141358275</v>
      </c>
      <c r="E224" s="327">
        <v>33.119846585074995</v>
      </c>
      <c r="F224" s="330">
        <v>0.48088100848803905</v>
      </c>
      <c r="G224" s="330">
        <v>0.51911899151196106</v>
      </c>
      <c r="H224" s="330">
        <v>1</v>
      </c>
      <c r="I224" s="327">
        <f>VLOOKUP($A224,[1]allTZs!$B$1:$Y$1402,17,FALSE)</f>
        <v>969.87194645900001</v>
      </c>
      <c r="J224" s="300" t="str">
        <f>VLOOKUP($A224,[1]allTZs!$B$1:$Y$1402,23,FALSE)</f>
        <v>Area Structure Plan</v>
      </c>
      <c r="K224" s="327">
        <f t="shared" si="3"/>
        <v>466.39299971746135</v>
      </c>
      <c r="L224" s="327">
        <f t="shared" si="3"/>
        <v>503.47894674153878</v>
      </c>
    </row>
    <row r="225" spans="1:12" s="300" customFormat="1" ht="11.5" x14ac:dyDescent="0.25">
      <c r="A225" s="326">
        <v>1742</v>
      </c>
      <c r="B225" s="326" t="s">
        <v>240</v>
      </c>
      <c r="C225" s="327">
        <v>22.3927904958</v>
      </c>
      <c r="D225" s="327">
        <v>157.49297770382415</v>
      </c>
      <c r="E225" s="327">
        <v>179.88576819962415</v>
      </c>
      <c r="F225" s="330">
        <v>0.12448339143177857</v>
      </c>
      <c r="G225" s="330">
        <v>0.87551660856822144</v>
      </c>
      <c r="H225" s="330">
        <v>1</v>
      </c>
      <c r="I225" s="327">
        <f>VLOOKUP($A225,[1]allTZs!$B$1:$Y$1402,17,FALSE)</f>
        <v>12814.181884199999</v>
      </c>
      <c r="J225" s="300" t="str">
        <f>VLOOKUP($A225,[1]allTZs!$B$1:$Y$1402,23,FALSE)</f>
        <v>Area Structure Plan</v>
      </c>
      <c r="K225" s="327">
        <f t="shared" si="3"/>
        <v>1595.1528193688744</v>
      </c>
      <c r="L225" s="327">
        <f t="shared" si="3"/>
        <v>11219.029064831126</v>
      </c>
    </row>
    <row r="226" spans="1:12" s="300" customFormat="1" ht="11.5" x14ac:dyDescent="0.25">
      <c r="A226" s="326">
        <v>1743</v>
      </c>
      <c r="B226" s="326" t="s">
        <v>240</v>
      </c>
      <c r="C226" s="327">
        <v>37.358437668900002</v>
      </c>
      <c r="D226" s="327">
        <v>33.66030484759137</v>
      </c>
      <c r="E226" s="327">
        <v>71.018742516491372</v>
      </c>
      <c r="F226" s="330">
        <v>0.52603631583908916</v>
      </c>
      <c r="G226" s="330">
        <v>0.47396368416091089</v>
      </c>
      <c r="H226" s="330">
        <v>1</v>
      </c>
      <c r="I226" s="327">
        <f>VLOOKUP($A226,[1]allTZs!$B$1:$Y$1402,17,FALSE)</f>
        <v>2005.7489705099999</v>
      </c>
      <c r="J226" s="300" t="str">
        <f>VLOOKUP($A226,[1]allTZs!$B$1:$Y$1402,23,FALSE)</f>
        <v>Area Structure Plan</v>
      </c>
      <c r="K226" s="327">
        <f t="shared" si="3"/>
        <v>1055.0967989451262</v>
      </c>
      <c r="L226" s="327">
        <f t="shared" si="3"/>
        <v>950.65217156487381</v>
      </c>
    </row>
    <row r="227" spans="1:12" s="300" customFormat="1" ht="11.5" x14ac:dyDescent="0.25">
      <c r="A227" s="326">
        <v>1744</v>
      </c>
      <c r="B227" s="326" t="s">
        <v>240</v>
      </c>
      <c r="C227" s="327">
        <v>5.3460644644399997E-3</v>
      </c>
      <c r="D227" s="327">
        <v>30.683277734434</v>
      </c>
      <c r="E227" s="327">
        <v>30.68862379889844</v>
      </c>
      <c r="F227" s="330">
        <v>1.7420346052245898E-4</v>
      </c>
      <c r="G227" s="330">
        <v>0.99982579653947756</v>
      </c>
      <c r="H227" s="330">
        <v>1</v>
      </c>
      <c r="I227" s="327">
        <f>VLOOKUP($A227,[1]allTZs!$B$1:$Y$1402,17,FALSE)</f>
        <v>2476.5934987599999</v>
      </c>
      <c r="J227" s="300" t="str">
        <f>VLOOKUP($A227,[1]allTZs!$B$1:$Y$1402,23,FALSE)</f>
        <v>Area Structure Plan</v>
      </c>
      <c r="K227" s="327">
        <f t="shared" si="3"/>
        <v>0.43143115779141622</v>
      </c>
      <c r="L227" s="327">
        <f t="shared" si="3"/>
        <v>2476.1620676022085</v>
      </c>
    </row>
    <row r="228" spans="1:12" s="300" customFormat="1" ht="11.5" x14ac:dyDescent="0.25">
      <c r="A228" s="326">
        <v>1745</v>
      </c>
      <c r="B228" s="326" t="s">
        <v>240</v>
      </c>
      <c r="C228" s="327">
        <v>0</v>
      </c>
      <c r="D228" s="327">
        <v>124.32471633508499</v>
      </c>
      <c r="E228" s="327">
        <v>124.32471633508499</v>
      </c>
      <c r="F228" s="330">
        <v>0</v>
      </c>
      <c r="G228" s="330">
        <v>1</v>
      </c>
      <c r="H228" s="330">
        <v>1</v>
      </c>
      <c r="I228" s="327">
        <f>VLOOKUP($A228,[1]allTZs!$B$1:$Y$1402,17,FALSE)</f>
        <v>5447.79422815</v>
      </c>
      <c r="J228" s="300" t="str">
        <f>VLOOKUP($A228,[1]allTZs!$B$1:$Y$1402,23,FALSE)</f>
        <v>Area Structure Plan</v>
      </c>
      <c r="K228" s="327">
        <f t="shared" si="3"/>
        <v>0</v>
      </c>
      <c r="L228" s="327">
        <f t="shared" si="3"/>
        <v>5447.79422815</v>
      </c>
    </row>
    <row r="229" spans="1:12" s="300" customFormat="1" ht="11.5" x14ac:dyDescent="0.25">
      <c r="A229" s="326">
        <v>1824</v>
      </c>
      <c r="B229" s="326" t="s">
        <v>240</v>
      </c>
      <c r="C229" s="327">
        <v>0</v>
      </c>
      <c r="D229" s="327">
        <v>53.5813728603</v>
      </c>
      <c r="E229" s="327">
        <v>53.5813728603</v>
      </c>
      <c r="F229" s="330">
        <v>0</v>
      </c>
      <c r="G229" s="330">
        <v>1</v>
      </c>
      <c r="H229" s="330">
        <v>1</v>
      </c>
      <c r="I229" s="327">
        <f>VLOOKUP($A229,[1]allTZs!$B$1:$Y$1402,17,FALSE)</f>
        <v>6387.65</v>
      </c>
      <c r="J229" s="300" t="str">
        <f>VLOOKUP($A229,[1]allTZs!$B$1:$Y$1402,23,FALSE)</f>
        <v>Unplanned</v>
      </c>
      <c r="K229" s="327">
        <f t="shared" si="3"/>
        <v>0</v>
      </c>
      <c r="L229" s="327">
        <f t="shared" si="3"/>
        <v>6387.65</v>
      </c>
    </row>
    <row r="230" spans="1:12" s="300" customFormat="1" ht="11.5" x14ac:dyDescent="0.25">
      <c r="A230" s="326">
        <v>1825</v>
      </c>
      <c r="B230" s="326" t="s">
        <v>240</v>
      </c>
      <c r="C230" s="327">
        <v>0</v>
      </c>
      <c r="D230" s="327">
        <v>41.862492913200001</v>
      </c>
      <c r="E230" s="327">
        <v>41.862492913200001</v>
      </c>
      <c r="F230" s="330">
        <v>0</v>
      </c>
      <c r="G230" s="330">
        <v>1</v>
      </c>
      <c r="H230" s="330">
        <v>1</v>
      </c>
      <c r="I230" s="327">
        <f>VLOOKUP($A230,[1]allTZs!$B$1:$Y$1402,17,FALSE)</f>
        <v>4990.6000000000004</v>
      </c>
      <c r="J230" s="300" t="str">
        <f>VLOOKUP($A230,[1]allTZs!$B$1:$Y$1402,23,FALSE)</f>
        <v>Unplanned</v>
      </c>
      <c r="K230" s="327">
        <f t="shared" si="3"/>
        <v>0</v>
      </c>
      <c r="L230" s="327">
        <f t="shared" si="3"/>
        <v>4990.6000000000004</v>
      </c>
    </row>
    <row r="231" spans="1:12" s="300" customFormat="1" ht="11.5" x14ac:dyDescent="0.25">
      <c r="A231" s="326">
        <v>2001</v>
      </c>
      <c r="B231" s="326" t="s">
        <v>240</v>
      </c>
      <c r="C231" s="327">
        <v>7.1823257398599996</v>
      </c>
      <c r="D231" s="327">
        <v>0</v>
      </c>
      <c r="E231" s="327">
        <v>7.1823257398599996</v>
      </c>
      <c r="F231" s="330">
        <v>1</v>
      </c>
      <c r="G231" s="330">
        <v>0</v>
      </c>
      <c r="H231" s="330">
        <v>1</v>
      </c>
      <c r="I231" s="327">
        <f>VLOOKUP($A231,[1]allTZs!$B$1:$Y$1402,17,FALSE)</f>
        <v>0</v>
      </c>
      <c r="J231" s="300" t="str">
        <f>VLOOKUP($A231,[1]allTZs!$B$1:$Y$1402,23,FALSE)</f>
        <v>Buildout</v>
      </c>
      <c r="K231" s="327">
        <f t="shared" si="3"/>
        <v>0</v>
      </c>
      <c r="L231" s="327">
        <f t="shared" si="3"/>
        <v>0</v>
      </c>
    </row>
    <row r="232" spans="1:12" s="300" customFormat="1" ht="11.5" x14ac:dyDescent="0.25">
      <c r="A232" s="326">
        <v>2002</v>
      </c>
      <c r="B232" s="326" t="s">
        <v>240</v>
      </c>
      <c r="C232" s="327">
        <v>3.8608373129000002</v>
      </c>
      <c r="D232" s="327">
        <v>0</v>
      </c>
      <c r="E232" s="327">
        <v>3.8608373129000002</v>
      </c>
      <c r="F232" s="330">
        <v>1</v>
      </c>
      <c r="G232" s="330">
        <v>0</v>
      </c>
      <c r="H232" s="330">
        <v>1</v>
      </c>
      <c r="I232" s="327">
        <f>VLOOKUP($A232,[1]allTZs!$B$1:$Y$1402,17,FALSE)</f>
        <v>0</v>
      </c>
      <c r="J232" s="300" t="str">
        <f>VLOOKUP($A232,[1]allTZs!$B$1:$Y$1402,23,FALSE)</f>
        <v>Buildout</v>
      </c>
      <c r="K232" s="327">
        <f t="shared" si="3"/>
        <v>0</v>
      </c>
      <c r="L232" s="327">
        <f t="shared" si="3"/>
        <v>0</v>
      </c>
    </row>
    <row r="233" spans="1:12" s="300" customFormat="1" ht="11.5" x14ac:dyDescent="0.25">
      <c r="A233" s="326">
        <v>2003</v>
      </c>
      <c r="B233" s="326" t="s">
        <v>240</v>
      </c>
      <c r="C233" s="327">
        <v>24.1273661944</v>
      </c>
      <c r="D233" s="327">
        <v>0</v>
      </c>
      <c r="E233" s="327">
        <v>24.1273661944</v>
      </c>
      <c r="F233" s="330">
        <v>1</v>
      </c>
      <c r="G233" s="330">
        <v>0</v>
      </c>
      <c r="H233" s="330">
        <v>1</v>
      </c>
      <c r="I233" s="327">
        <f>VLOOKUP($A233,[1]allTZs!$B$1:$Y$1402,17,FALSE)</f>
        <v>0</v>
      </c>
      <c r="J233" s="300" t="str">
        <f>VLOOKUP($A233,[1]allTZs!$B$1:$Y$1402,23,FALSE)</f>
        <v>Buildout</v>
      </c>
      <c r="K233" s="327">
        <f t="shared" si="3"/>
        <v>0</v>
      </c>
      <c r="L233" s="327">
        <f t="shared" si="3"/>
        <v>0</v>
      </c>
    </row>
    <row r="234" spans="1:12" s="300" customFormat="1" ht="11.5" x14ac:dyDescent="0.25">
      <c r="A234" s="326">
        <v>2004</v>
      </c>
      <c r="B234" s="326" t="s">
        <v>240</v>
      </c>
      <c r="C234" s="327">
        <v>39.026978266999997</v>
      </c>
      <c r="D234" s="327">
        <v>0</v>
      </c>
      <c r="E234" s="327">
        <v>39.026978266999997</v>
      </c>
      <c r="F234" s="330">
        <v>1</v>
      </c>
      <c r="G234" s="330">
        <v>0</v>
      </c>
      <c r="H234" s="330">
        <v>1</v>
      </c>
      <c r="I234" s="327">
        <f>VLOOKUP($A234,[1]allTZs!$B$1:$Y$1402,17,FALSE)</f>
        <v>0</v>
      </c>
      <c r="J234" s="300" t="str">
        <f>VLOOKUP($A234,[1]allTZs!$B$1:$Y$1402,23,FALSE)</f>
        <v>Buildout</v>
      </c>
      <c r="K234" s="327">
        <f t="shared" si="3"/>
        <v>0</v>
      </c>
      <c r="L234" s="327">
        <f t="shared" si="3"/>
        <v>0</v>
      </c>
    </row>
    <row r="235" spans="1:12" s="300" customFormat="1" ht="11.5" x14ac:dyDescent="0.25">
      <c r="A235" s="326">
        <v>2005</v>
      </c>
      <c r="B235" s="326" t="s">
        <v>240</v>
      </c>
      <c r="C235" s="327">
        <v>20.1060504589</v>
      </c>
      <c r="D235" s="327">
        <v>0</v>
      </c>
      <c r="E235" s="327">
        <v>20.1060504589</v>
      </c>
      <c r="F235" s="330">
        <v>1</v>
      </c>
      <c r="G235" s="330">
        <v>0</v>
      </c>
      <c r="H235" s="330">
        <v>1</v>
      </c>
      <c r="I235" s="327">
        <f>VLOOKUP($A235,[1]allTZs!$B$1:$Y$1402,17,FALSE)</f>
        <v>0</v>
      </c>
      <c r="J235" s="300" t="str">
        <f>VLOOKUP($A235,[1]allTZs!$B$1:$Y$1402,23,FALSE)</f>
        <v>Buildout</v>
      </c>
      <c r="K235" s="327">
        <f t="shared" si="3"/>
        <v>0</v>
      </c>
      <c r="L235" s="327">
        <f t="shared" si="3"/>
        <v>0</v>
      </c>
    </row>
    <row r="236" spans="1:12" s="300" customFormat="1" ht="11.5" x14ac:dyDescent="0.25">
      <c r="A236" s="326">
        <v>2006</v>
      </c>
      <c r="B236" s="326" t="s">
        <v>240</v>
      </c>
      <c r="C236" s="327">
        <v>5.0079210590500001</v>
      </c>
      <c r="D236" s="327">
        <v>0</v>
      </c>
      <c r="E236" s="327">
        <v>5.0079210590500001</v>
      </c>
      <c r="F236" s="330">
        <v>1</v>
      </c>
      <c r="G236" s="330">
        <v>0</v>
      </c>
      <c r="H236" s="330">
        <v>1</v>
      </c>
      <c r="I236" s="327">
        <f>VLOOKUP($A236,[1]allTZs!$B$1:$Y$1402,17,FALSE)</f>
        <v>0</v>
      </c>
      <c r="J236" s="300" t="str">
        <f>VLOOKUP($A236,[1]allTZs!$B$1:$Y$1402,23,FALSE)</f>
        <v>Buildout</v>
      </c>
      <c r="K236" s="327">
        <f t="shared" si="3"/>
        <v>0</v>
      </c>
      <c r="L236" s="327">
        <f t="shared" si="3"/>
        <v>0</v>
      </c>
    </row>
    <row r="237" spans="1:12" s="300" customFormat="1" ht="11.5" x14ac:dyDescent="0.25">
      <c r="A237" s="326">
        <v>2007</v>
      </c>
      <c r="B237" s="326" t="s">
        <v>240</v>
      </c>
      <c r="C237" s="327">
        <v>34.613731911099997</v>
      </c>
      <c r="D237" s="327">
        <v>0</v>
      </c>
      <c r="E237" s="327">
        <v>34.613731911099997</v>
      </c>
      <c r="F237" s="330">
        <v>1</v>
      </c>
      <c r="G237" s="330">
        <v>0</v>
      </c>
      <c r="H237" s="330">
        <v>1</v>
      </c>
      <c r="I237" s="327">
        <f>VLOOKUP($A237,[1]allTZs!$B$1:$Y$1402,17,FALSE)</f>
        <v>0</v>
      </c>
      <c r="J237" s="300" t="str">
        <f>VLOOKUP($A237,[1]allTZs!$B$1:$Y$1402,23,FALSE)</f>
        <v>Buildout</v>
      </c>
      <c r="K237" s="327">
        <f t="shared" si="3"/>
        <v>0</v>
      </c>
      <c r="L237" s="327">
        <f t="shared" si="3"/>
        <v>0</v>
      </c>
    </row>
    <row r="238" spans="1:12" s="300" customFormat="1" ht="11.5" x14ac:dyDescent="0.25">
      <c r="A238" s="326">
        <v>2008</v>
      </c>
      <c r="B238" s="326" t="s">
        <v>240</v>
      </c>
      <c r="C238" s="327">
        <v>45.7936870849</v>
      </c>
      <c r="D238" s="327">
        <v>0</v>
      </c>
      <c r="E238" s="327">
        <v>45.7936870849</v>
      </c>
      <c r="F238" s="330">
        <v>1</v>
      </c>
      <c r="G238" s="330">
        <v>0</v>
      </c>
      <c r="H238" s="330">
        <v>1</v>
      </c>
      <c r="I238" s="327">
        <f>VLOOKUP($A238,[1]allTZs!$B$1:$Y$1402,17,FALSE)</f>
        <v>0</v>
      </c>
      <c r="J238" s="300" t="str">
        <f>VLOOKUP($A238,[1]allTZs!$B$1:$Y$1402,23,FALSE)</f>
        <v>Buildout</v>
      </c>
      <c r="K238" s="327">
        <f t="shared" si="3"/>
        <v>0</v>
      </c>
      <c r="L238" s="327">
        <f t="shared" si="3"/>
        <v>0</v>
      </c>
    </row>
    <row r="239" spans="1:12" s="300" customFormat="1" ht="11.5" x14ac:dyDescent="0.25">
      <c r="A239" s="326">
        <v>2009</v>
      </c>
      <c r="B239" s="326" t="s">
        <v>240</v>
      </c>
      <c r="C239" s="327">
        <v>9.9418879283399999</v>
      </c>
      <c r="D239" s="327">
        <v>0</v>
      </c>
      <c r="E239" s="327">
        <v>9.9418879283399999</v>
      </c>
      <c r="F239" s="330">
        <v>1</v>
      </c>
      <c r="G239" s="330">
        <v>0</v>
      </c>
      <c r="H239" s="330">
        <v>1</v>
      </c>
      <c r="I239" s="327">
        <f>VLOOKUP($A239,[1]allTZs!$B$1:$Y$1402,17,FALSE)</f>
        <v>0</v>
      </c>
      <c r="J239" s="300" t="str">
        <f>VLOOKUP($A239,[1]allTZs!$B$1:$Y$1402,23,FALSE)</f>
        <v>Buildout</v>
      </c>
      <c r="K239" s="327">
        <f t="shared" si="3"/>
        <v>0</v>
      </c>
      <c r="L239" s="327">
        <f t="shared" si="3"/>
        <v>0</v>
      </c>
    </row>
    <row r="240" spans="1:12" s="300" customFormat="1" ht="11.5" x14ac:dyDescent="0.25">
      <c r="A240" s="326">
        <v>2010</v>
      </c>
      <c r="B240" s="326" t="s">
        <v>240</v>
      </c>
      <c r="C240" s="327">
        <v>3.0689790821399998</v>
      </c>
      <c r="D240" s="327">
        <v>0</v>
      </c>
      <c r="E240" s="327">
        <v>3.0689790821399998</v>
      </c>
      <c r="F240" s="330">
        <v>1</v>
      </c>
      <c r="G240" s="330">
        <v>0</v>
      </c>
      <c r="H240" s="330">
        <v>1</v>
      </c>
      <c r="I240" s="327">
        <f>VLOOKUP($A240,[1]allTZs!$B$1:$Y$1402,17,FALSE)</f>
        <v>0</v>
      </c>
      <c r="J240" s="300" t="str">
        <f>VLOOKUP($A240,[1]allTZs!$B$1:$Y$1402,23,FALSE)</f>
        <v>Buildout</v>
      </c>
      <c r="K240" s="327">
        <f t="shared" si="3"/>
        <v>0</v>
      </c>
      <c r="L240" s="327">
        <f t="shared" si="3"/>
        <v>0</v>
      </c>
    </row>
    <row r="241" spans="1:12" s="300" customFormat="1" ht="11.5" x14ac:dyDescent="0.25">
      <c r="A241" s="326">
        <v>2011</v>
      </c>
      <c r="B241" s="326" t="s">
        <v>240</v>
      </c>
      <c r="C241" s="327">
        <v>21.0647868611</v>
      </c>
      <c r="D241" s="327">
        <v>0</v>
      </c>
      <c r="E241" s="327">
        <v>21.0647868611</v>
      </c>
      <c r="F241" s="330">
        <v>1</v>
      </c>
      <c r="G241" s="330">
        <v>0</v>
      </c>
      <c r="H241" s="330">
        <v>1</v>
      </c>
      <c r="I241" s="327">
        <f>VLOOKUP($A241,[1]allTZs!$B$1:$Y$1402,17,FALSE)</f>
        <v>0</v>
      </c>
      <c r="J241" s="300" t="str">
        <f>VLOOKUP($A241,[1]allTZs!$B$1:$Y$1402,23,FALSE)</f>
        <v>Buildout</v>
      </c>
      <c r="K241" s="327">
        <f t="shared" si="3"/>
        <v>0</v>
      </c>
      <c r="L241" s="327">
        <f t="shared" si="3"/>
        <v>0</v>
      </c>
    </row>
    <row r="242" spans="1:12" s="300" customFormat="1" ht="11.5" x14ac:dyDescent="0.25">
      <c r="A242" s="326">
        <v>2012</v>
      </c>
      <c r="B242" s="326" t="s">
        <v>240</v>
      </c>
      <c r="C242" s="327">
        <v>17.853336870700002</v>
      </c>
      <c r="D242" s="327">
        <v>0</v>
      </c>
      <c r="E242" s="327">
        <v>17.853336870700002</v>
      </c>
      <c r="F242" s="330">
        <v>1</v>
      </c>
      <c r="G242" s="330">
        <v>0</v>
      </c>
      <c r="H242" s="330">
        <v>1</v>
      </c>
      <c r="I242" s="327">
        <f>VLOOKUP($A242,[1]allTZs!$B$1:$Y$1402,17,FALSE)</f>
        <v>1.2246590643499999</v>
      </c>
      <c r="J242" s="300" t="str">
        <f>VLOOKUP($A242,[1]allTZs!$B$1:$Y$1402,23,FALSE)</f>
        <v>Buildout</v>
      </c>
      <c r="K242" s="327">
        <f t="shared" si="3"/>
        <v>1.2246590643499999</v>
      </c>
      <c r="L242" s="327">
        <f t="shared" si="3"/>
        <v>0</v>
      </c>
    </row>
    <row r="243" spans="1:12" s="300" customFormat="1" ht="11.5" x14ac:dyDescent="0.25">
      <c r="A243" s="326">
        <v>2013</v>
      </c>
      <c r="B243" s="326" t="s">
        <v>240</v>
      </c>
      <c r="C243" s="327">
        <v>0.58748477803599997</v>
      </c>
      <c r="D243" s="327">
        <v>0</v>
      </c>
      <c r="E243" s="327">
        <v>0.58748477803599997</v>
      </c>
      <c r="F243" s="330">
        <v>1</v>
      </c>
      <c r="G243" s="330">
        <v>0</v>
      </c>
      <c r="H243" s="330">
        <v>1</v>
      </c>
      <c r="I243" s="327">
        <f>VLOOKUP($A243,[1]allTZs!$B$1:$Y$1402,17,FALSE)</f>
        <v>0</v>
      </c>
      <c r="J243" s="300" t="str">
        <f>VLOOKUP($A243,[1]allTZs!$B$1:$Y$1402,23,FALSE)</f>
        <v>Buildout</v>
      </c>
      <c r="K243" s="327">
        <f t="shared" si="3"/>
        <v>0</v>
      </c>
      <c r="L243" s="327">
        <f t="shared" si="3"/>
        <v>0</v>
      </c>
    </row>
    <row r="244" spans="1:12" s="300" customFormat="1" ht="11.5" x14ac:dyDescent="0.25">
      <c r="A244" s="326">
        <v>2014</v>
      </c>
      <c r="B244" s="326" t="s">
        <v>240</v>
      </c>
      <c r="C244" s="327">
        <v>34.217712268600003</v>
      </c>
      <c r="D244" s="327">
        <v>0</v>
      </c>
      <c r="E244" s="327">
        <v>34.217712268600003</v>
      </c>
      <c r="F244" s="330">
        <v>1</v>
      </c>
      <c r="G244" s="330">
        <v>0</v>
      </c>
      <c r="H244" s="330">
        <v>1</v>
      </c>
      <c r="I244" s="327">
        <f>VLOOKUP($A244,[1]allTZs!$B$1:$Y$1402,17,FALSE)</f>
        <v>0</v>
      </c>
      <c r="J244" s="300" t="str">
        <f>VLOOKUP($A244,[1]allTZs!$B$1:$Y$1402,23,FALSE)</f>
        <v>Buildout</v>
      </c>
      <c r="K244" s="327">
        <f t="shared" si="3"/>
        <v>0</v>
      </c>
      <c r="L244" s="327">
        <f t="shared" si="3"/>
        <v>0</v>
      </c>
    </row>
    <row r="245" spans="1:12" s="300" customFormat="1" ht="11.5" x14ac:dyDescent="0.25">
      <c r="A245" s="326">
        <v>2015</v>
      </c>
      <c r="B245" s="326" t="s">
        <v>240</v>
      </c>
      <c r="C245" s="327">
        <v>186.147028621</v>
      </c>
      <c r="D245" s="327">
        <v>0</v>
      </c>
      <c r="E245" s="327">
        <v>186.147028621</v>
      </c>
      <c r="F245" s="330">
        <v>1</v>
      </c>
      <c r="G245" s="330">
        <v>0</v>
      </c>
      <c r="H245" s="330">
        <v>1</v>
      </c>
      <c r="I245" s="327">
        <f>VLOOKUP($A245,[1]allTZs!$B$1:$Y$1402,17,FALSE)</f>
        <v>1.8369885965299999</v>
      </c>
      <c r="J245" s="300" t="str">
        <f>VLOOKUP($A245,[1]allTZs!$B$1:$Y$1402,23,FALSE)</f>
        <v>Buildout</v>
      </c>
      <c r="K245" s="327">
        <f t="shared" si="3"/>
        <v>1.8369885965299999</v>
      </c>
      <c r="L245" s="327">
        <f t="shared" si="3"/>
        <v>0</v>
      </c>
    </row>
    <row r="246" spans="1:12" s="300" customFormat="1" ht="11.5" x14ac:dyDescent="0.25">
      <c r="A246" s="326">
        <v>2016</v>
      </c>
      <c r="B246" s="326" t="s">
        <v>240</v>
      </c>
      <c r="C246" s="327">
        <v>18.101610003400001</v>
      </c>
      <c r="D246" s="327">
        <v>0</v>
      </c>
      <c r="E246" s="327">
        <v>18.101610003400001</v>
      </c>
      <c r="F246" s="330">
        <v>1</v>
      </c>
      <c r="G246" s="330">
        <v>0</v>
      </c>
      <c r="H246" s="330">
        <v>1</v>
      </c>
      <c r="I246" s="327">
        <f>VLOOKUP($A246,[1]allTZs!$B$1:$Y$1402,17,FALSE)</f>
        <v>0</v>
      </c>
      <c r="J246" s="300" t="str">
        <f>VLOOKUP($A246,[1]allTZs!$B$1:$Y$1402,23,FALSE)</f>
        <v>Buildout</v>
      </c>
      <c r="K246" s="327">
        <f t="shared" si="3"/>
        <v>0</v>
      </c>
      <c r="L246" s="327">
        <f t="shared" si="3"/>
        <v>0</v>
      </c>
    </row>
    <row r="247" spans="1:12" s="300" customFormat="1" ht="11.5" x14ac:dyDescent="0.25">
      <c r="A247" s="326">
        <v>2017</v>
      </c>
      <c r="B247" s="326" t="s">
        <v>240</v>
      </c>
      <c r="C247" s="327">
        <v>30.9482207573</v>
      </c>
      <c r="D247" s="327">
        <v>22.482498742899999</v>
      </c>
      <c r="E247" s="327">
        <v>53.430719500199999</v>
      </c>
      <c r="F247" s="330">
        <v>0.5792214861936148</v>
      </c>
      <c r="G247" s="330">
        <v>0.4207785138063852</v>
      </c>
      <c r="H247" s="330">
        <v>1</v>
      </c>
      <c r="I247" s="327">
        <f>VLOOKUP($A247,[1]allTZs!$B$1:$Y$1402,17,FALSE)</f>
        <v>2.4493181286999999</v>
      </c>
      <c r="J247" s="300" t="str">
        <f>VLOOKUP($A247,[1]allTZs!$B$1:$Y$1402,23,FALSE)</f>
        <v>Area Structure Plan</v>
      </c>
      <c r="K247" s="327">
        <f t="shared" si="3"/>
        <v>1.4186976866665775</v>
      </c>
      <c r="L247" s="327">
        <f t="shared" si="3"/>
        <v>1.0306204420334224</v>
      </c>
    </row>
    <row r="248" spans="1:12" s="300" customFormat="1" ht="11.5" x14ac:dyDescent="0.25">
      <c r="A248" s="326">
        <v>2018</v>
      </c>
      <c r="B248" s="326" t="s">
        <v>240</v>
      </c>
      <c r="C248" s="327">
        <v>83.614313007999996</v>
      </c>
      <c r="D248" s="327">
        <v>5.2544640416499998E-3</v>
      </c>
      <c r="E248" s="327">
        <v>83.619567472041652</v>
      </c>
      <c r="F248" s="330">
        <v>0.99993716226715224</v>
      </c>
      <c r="G248" s="330">
        <v>6.2837732847719394E-5</v>
      </c>
      <c r="H248" s="330">
        <v>1</v>
      </c>
      <c r="I248" s="327">
        <f>VLOOKUP($A248,[1]allTZs!$B$1:$Y$1402,17,FALSE)</f>
        <v>7.3479543861099996</v>
      </c>
      <c r="J248" s="300" t="str">
        <f>VLOOKUP($A248,[1]allTZs!$B$1:$Y$1402,23,FALSE)</f>
        <v>Area Structure Plan</v>
      </c>
      <c r="K248" s="327">
        <f t="shared" si="3"/>
        <v>7.3474926573153079</v>
      </c>
      <c r="L248" s="327">
        <f t="shared" si="3"/>
        <v>4.617287946916081E-4</v>
      </c>
    </row>
    <row r="249" spans="1:12" s="300" customFormat="1" ht="11.5" x14ac:dyDescent="0.25">
      <c r="A249" s="326">
        <v>2019</v>
      </c>
      <c r="B249" s="326" t="s">
        <v>240</v>
      </c>
      <c r="C249" s="327">
        <v>39.368712984699997</v>
      </c>
      <c r="D249" s="327">
        <v>2.1581567052600001</v>
      </c>
      <c r="E249" s="327">
        <v>41.526869689959995</v>
      </c>
      <c r="F249" s="330">
        <v>0.94802987267345662</v>
      </c>
      <c r="G249" s="330">
        <v>5.1970127326543485E-2</v>
      </c>
      <c r="H249" s="330">
        <v>1</v>
      </c>
      <c r="I249" s="327">
        <f>VLOOKUP($A249,[1]allTZs!$B$1:$Y$1402,17,FALSE)</f>
        <v>0</v>
      </c>
      <c r="J249" s="300" t="str">
        <f>VLOOKUP($A249,[1]allTZs!$B$1:$Y$1402,23,FALSE)</f>
        <v>Area Structure Plan</v>
      </c>
      <c r="K249" s="327">
        <f t="shared" si="3"/>
        <v>0</v>
      </c>
      <c r="L249" s="327">
        <f t="shared" si="3"/>
        <v>0</v>
      </c>
    </row>
    <row r="250" spans="1:12" s="300" customFormat="1" ht="11.5" x14ac:dyDescent="0.25">
      <c r="A250" s="326">
        <v>2020</v>
      </c>
      <c r="B250" s="326" t="s">
        <v>240</v>
      </c>
      <c r="C250" s="327">
        <v>61.699524736599997</v>
      </c>
      <c r="D250" s="327">
        <v>1.5489827825500001E-4</v>
      </c>
      <c r="E250" s="327">
        <v>61.699679634878251</v>
      </c>
      <c r="F250" s="330">
        <v>0.99999748948002376</v>
      </c>
      <c r="G250" s="330">
        <v>2.5105199763053138E-6</v>
      </c>
      <c r="H250" s="330">
        <v>1</v>
      </c>
      <c r="I250" s="327">
        <f>VLOOKUP($A250,[1]allTZs!$B$1:$Y$1402,17,FALSE)</f>
        <v>1.8369885965299999</v>
      </c>
      <c r="J250" s="300" t="str">
        <f>VLOOKUP($A250,[1]allTZs!$B$1:$Y$1402,23,FALSE)</f>
        <v>Area Structure Plan</v>
      </c>
      <c r="K250" s="327">
        <f t="shared" si="3"/>
        <v>1.8369839847334322</v>
      </c>
      <c r="L250" s="327">
        <f t="shared" si="3"/>
        <v>4.6117965678336274E-6</v>
      </c>
    </row>
    <row r="251" spans="1:12" s="300" customFormat="1" ht="11.5" x14ac:dyDescent="0.25">
      <c r="A251" s="326">
        <v>2021</v>
      </c>
      <c r="B251" s="326" t="s">
        <v>240</v>
      </c>
      <c r="C251" s="327">
        <v>42.109774961200003</v>
      </c>
      <c r="D251" s="327">
        <v>55.102256557499999</v>
      </c>
      <c r="E251" s="327">
        <v>97.212031518700002</v>
      </c>
      <c r="F251" s="330">
        <v>0.43317451866130008</v>
      </c>
      <c r="G251" s="330">
        <v>0.56682548133869992</v>
      </c>
      <c r="H251" s="330">
        <v>1</v>
      </c>
      <c r="I251" s="327">
        <f>VLOOKUP($A251,[1]allTZs!$B$1:$Y$1402,17,FALSE)</f>
        <v>0</v>
      </c>
      <c r="J251" s="300" t="str">
        <f>VLOOKUP($A251,[1]allTZs!$B$1:$Y$1402,23,FALSE)</f>
        <v>Area Structure Plan</v>
      </c>
      <c r="K251" s="327">
        <f t="shared" si="3"/>
        <v>0</v>
      </c>
      <c r="L251" s="327">
        <f t="shared" si="3"/>
        <v>0</v>
      </c>
    </row>
    <row r="252" spans="1:12" s="300" customFormat="1" ht="11.5" x14ac:dyDescent="0.25">
      <c r="A252" s="326">
        <v>2022</v>
      </c>
      <c r="B252" s="326" t="s">
        <v>240</v>
      </c>
      <c r="C252" s="327">
        <v>55.071588146000003</v>
      </c>
      <c r="D252" s="327">
        <v>1.1873715611300001E-3</v>
      </c>
      <c r="E252" s="327">
        <v>55.072775517561134</v>
      </c>
      <c r="F252" s="330">
        <v>0.99997843995422475</v>
      </c>
      <c r="G252" s="330">
        <v>2.1560045775273868E-5</v>
      </c>
      <c r="H252" s="330">
        <v>1</v>
      </c>
      <c r="I252" s="327">
        <f>VLOOKUP($A252,[1]allTZs!$B$1:$Y$1402,17,FALSE)</f>
        <v>0</v>
      </c>
      <c r="J252" s="300" t="str">
        <f>VLOOKUP($A252,[1]allTZs!$B$1:$Y$1402,23,FALSE)</f>
        <v>Area Structure Plan</v>
      </c>
      <c r="K252" s="327">
        <f t="shared" si="3"/>
        <v>0</v>
      </c>
      <c r="L252" s="327">
        <f t="shared" si="3"/>
        <v>0</v>
      </c>
    </row>
    <row r="253" spans="1:12" s="300" customFormat="1" ht="11.5" x14ac:dyDescent="0.25">
      <c r="A253" s="326">
        <v>2023</v>
      </c>
      <c r="B253" s="326" t="s">
        <v>240</v>
      </c>
      <c r="C253" s="327">
        <v>30.997478194199999</v>
      </c>
      <c r="D253" s="327">
        <v>30.255975633599999</v>
      </c>
      <c r="E253" s="327">
        <v>61.253453827800001</v>
      </c>
      <c r="F253" s="330">
        <v>0.50605274081919172</v>
      </c>
      <c r="G253" s="330">
        <v>0.49394725918080823</v>
      </c>
      <c r="H253" s="330">
        <v>1</v>
      </c>
      <c r="I253" s="327">
        <f>VLOOKUP($A253,[1]allTZs!$B$1:$Y$1402,17,FALSE)</f>
        <v>0</v>
      </c>
      <c r="J253" s="300" t="str">
        <f>VLOOKUP($A253,[1]allTZs!$B$1:$Y$1402,23,FALSE)</f>
        <v>Area Structure Plan</v>
      </c>
      <c r="K253" s="327">
        <f t="shared" si="3"/>
        <v>0</v>
      </c>
      <c r="L253" s="327">
        <f t="shared" si="3"/>
        <v>0</v>
      </c>
    </row>
    <row r="254" spans="1:12" s="300" customFormat="1" ht="11.5" x14ac:dyDescent="0.25">
      <c r="A254" s="326">
        <v>2024</v>
      </c>
      <c r="B254" s="326" t="s">
        <v>240</v>
      </c>
      <c r="C254" s="327">
        <v>0.29781161453299998</v>
      </c>
      <c r="D254" s="327">
        <v>23.130042991700002</v>
      </c>
      <c r="E254" s="327">
        <v>23.427854606233002</v>
      </c>
      <c r="F254" s="330">
        <v>1.271186028505431E-2</v>
      </c>
      <c r="G254" s="330">
        <v>0.98728813971494567</v>
      </c>
      <c r="H254" s="330">
        <v>1</v>
      </c>
      <c r="I254" s="327">
        <f>VLOOKUP($A254,[1]allTZs!$B$1:$Y$1402,17,FALSE)</f>
        <v>0</v>
      </c>
      <c r="J254" s="300" t="str">
        <f>VLOOKUP($A254,[1]allTZs!$B$1:$Y$1402,23,FALSE)</f>
        <v>Area Structure Plan</v>
      </c>
      <c r="K254" s="327">
        <f t="shared" si="3"/>
        <v>0</v>
      </c>
      <c r="L254" s="327">
        <f t="shared" si="3"/>
        <v>0</v>
      </c>
    </row>
    <row r="255" spans="1:12" s="300" customFormat="1" ht="11.5" x14ac:dyDescent="0.25">
      <c r="A255" s="326">
        <v>2025</v>
      </c>
      <c r="B255" s="326" t="s">
        <v>240</v>
      </c>
      <c r="C255" s="327">
        <v>1.4439409490999999</v>
      </c>
      <c r="D255" s="327">
        <v>27.445589635299999</v>
      </c>
      <c r="E255" s="327">
        <v>28.889530584399999</v>
      </c>
      <c r="F255" s="330">
        <v>4.9981461099949845E-2</v>
      </c>
      <c r="G255" s="330">
        <v>0.95001853890005017</v>
      </c>
      <c r="H255" s="330">
        <v>1</v>
      </c>
      <c r="I255" s="327">
        <f>VLOOKUP($A255,[1]allTZs!$B$1:$Y$1402,17,FALSE)</f>
        <v>0</v>
      </c>
      <c r="J255" s="300" t="str">
        <f>VLOOKUP($A255,[1]allTZs!$B$1:$Y$1402,23,FALSE)</f>
        <v>Area Structure Plan</v>
      </c>
      <c r="K255" s="327">
        <f t="shared" si="3"/>
        <v>0</v>
      </c>
      <c r="L255" s="327">
        <f t="shared" si="3"/>
        <v>0</v>
      </c>
    </row>
    <row r="256" spans="1:12" s="300" customFormat="1" ht="11.5" x14ac:dyDescent="0.25">
      <c r="A256" s="326">
        <v>2026</v>
      </c>
      <c r="B256" s="326" t="s">
        <v>240</v>
      </c>
      <c r="C256" s="327">
        <v>1.5436464650899999</v>
      </c>
      <c r="D256" s="327">
        <v>52.590483433300001</v>
      </c>
      <c r="E256" s="327">
        <v>54.13412989839</v>
      </c>
      <c r="F256" s="330">
        <v>2.851521707262001E-2</v>
      </c>
      <c r="G256" s="330">
        <v>0.97148478292738005</v>
      </c>
      <c r="H256" s="330">
        <v>1</v>
      </c>
      <c r="I256" s="327">
        <f>VLOOKUP($A256,[1]allTZs!$B$1:$Y$1402,17,FALSE)</f>
        <v>0</v>
      </c>
      <c r="J256" s="300" t="str">
        <f>VLOOKUP($A256,[1]allTZs!$B$1:$Y$1402,23,FALSE)</f>
        <v>Area Structure Plan</v>
      </c>
      <c r="K256" s="327">
        <f t="shared" si="3"/>
        <v>0</v>
      </c>
      <c r="L256" s="327">
        <f t="shared" si="3"/>
        <v>0</v>
      </c>
    </row>
    <row r="257" spans="1:12" s="300" customFormat="1" ht="11.5" x14ac:dyDescent="0.25">
      <c r="A257" s="326">
        <v>2027</v>
      </c>
      <c r="B257" s="326" t="s">
        <v>240</v>
      </c>
      <c r="C257" s="327">
        <v>53.363855394200002</v>
      </c>
      <c r="D257" s="327">
        <v>0.11287361088</v>
      </c>
      <c r="E257" s="327">
        <v>53.476729005080003</v>
      </c>
      <c r="F257" s="330">
        <v>0.99788929478335742</v>
      </c>
      <c r="G257" s="330">
        <v>2.1107052166425065E-3</v>
      </c>
      <c r="H257" s="330">
        <v>0.99999999999999989</v>
      </c>
      <c r="I257" s="327">
        <f>VLOOKUP($A257,[1]allTZs!$B$1:$Y$1402,17,FALSE)</f>
        <v>0</v>
      </c>
      <c r="J257" s="300" t="str">
        <f>VLOOKUP($A257,[1]allTZs!$B$1:$Y$1402,23,FALSE)</f>
        <v>Area Structure Plan</v>
      </c>
      <c r="K257" s="327">
        <f t="shared" si="3"/>
        <v>0</v>
      </c>
      <c r="L257" s="327">
        <f t="shared" si="3"/>
        <v>0</v>
      </c>
    </row>
    <row r="258" spans="1:12" s="300" customFormat="1" ht="11.5" x14ac:dyDescent="0.25">
      <c r="A258" s="326">
        <v>2028</v>
      </c>
      <c r="B258" s="326" t="s">
        <v>240</v>
      </c>
      <c r="C258" s="327">
        <v>2.1152290310400002</v>
      </c>
      <c r="D258" s="327">
        <v>43.542589679499997</v>
      </c>
      <c r="E258" s="327">
        <v>45.657818710539999</v>
      </c>
      <c r="F258" s="330">
        <v>4.6327859954284338E-2</v>
      </c>
      <c r="G258" s="330">
        <v>0.95367214004571565</v>
      </c>
      <c r="H258" s="330">
        <v>1</v>
      </c>
      <c r="I258" s="327">
        <f>VLOOKUP($A258,[1]allTZs!$B$1:$Y$1402,17,FALSE)</f>
        <v>0</v>
      </c>
      <c r="J258" s="300" t="str">
        <f>VLOOKUP($A258,[1]allTZs!$B$1:$Y$1402,23,FALSE)</f>
        <v>Area Structure Plan</v>
      </c>
      <c r="K258" s="327">
        <f t="shared" si="3"/>
        <v>0</v>
      </c>
      <c r="L258" s="327">
        <f t="shared" si="3"/>
        <v>0</v>
      </c>
    </row>
    <row r="259" spans="1:12" s="300" customFormat="1" ht="11.5" x14ac:dyDescent="0.25">
      <c r="A259" s="326">
        <v>2029</v>
      </c>
      <c r="B259" s="326" t="s">
        <v>240</v>
      </c>
      <c r="C259" s="327">
        <v>1.8981800861</v>
      </c>
      <c r="D259" s="327">
        <v>30.5600055281</v>
      </c>
      <c r="E259" s="327">
        <v>32.458185614199998</v>
      </c>
      <c r="F259" s="330">
        <v>5.8480782279757899E-2</v>
      </c>
      <c r="G259" s="330">
        <v>0.94151921772024216</v>
      </c>
      <c r="H259" s="330">
        <v>1</v>
      </c>
      <c r="I259" s="327">
        <f>VLOOKUP($A259,[1]allTZs!$B$1:$Y$1402,17,FALSE)</f>
        <v>0</v>
      </c>
      <c r="J259" s="300" t="str">
        <f>VLOOKUP($A259,[1]allTZs!$B$1:$Y$1402,23,FALSE)</f>
        <v>Area Structure Plan</v>
      </c>
      <c r="K259" s="327">
        <f t="shared" si="3"/>
        <v>0</v>
      </c>
      <c r="L259" s="327">
        <f t="shared" si="3"/>
        <v>0</v>
      </c>
    </row>
    <row r="260" spans="1:12" s="300" customFormat="1" ht="11.5" x14ac:dyDescent="0.25">
      <c r="A260" s="326">
        <v>2030</v>
      </c>
      <c r="B260" s="326" t="s">
        <v>240</v>
      </c>
      <c r="C260" s="327">
        <v>52.575254801100002</v>
      </c>
      <c r="D260" s="327">
        <v>0.13128734165299999</v>
      </c>
      <c r="E260" s="327">
        <v>52.706542142753001</v>
      </c>
      <c r="F260" s="330">
        <v>0.99750908831587903</v>
      </c>
      <c r="G260" s="330">
        <v>2.4909116841210122E-3</v>
      </c>
      <c r="H260" s="330">
        <v>1</v>
      </c>
      <c r="I260" s="327">
        <f>VLOOKUP($A260,[1]allTZs!$B$1:$Y$1402,17,FALSE)</f>
        <v>0</v>
      </c>
      <c r="J260" s="300" t="str">
        <f>VLOOKUP($A260,[1]allTZs!$B$1:$Y$1402,23,FALSE)</f>
        <v>Area Structure Plan</v>
      </c>
      <c r="K260" s="327">
        <f t="shared" si="3"/>
        <v>0</v>
      </c>
      <c r="L260" s="327">
        <f t="shared" si="3"/>
        <v>0</v>
      </c>
    </row>
    <row r="261" spans="1:12" s="300" customFormat="1" ht="11.5" x14ac:dyDescent="0.25">
      <c r="A261" s="326">
        <v>2031</v>
      </c>
      <c r="B261" s="326" t="s">
        <v>240</v>
      </c>
      <c r="C261" s="327">
        <v>42.475104174400002</v>
      </c>
      <c r="D261" s="327">
        <v>8.9875439232600005</v>
      </c>
      <c r="E261" s="327">
        <v>51.462648097660001</v>
      </c>
      <c r="F261" s="330">
        <v>0.82535791966623151</v>
      </c>
      <c r="G261" s="330">
        <v>0.17464208033376857</v>
      </c>
      <c r="H261" s="330">
        <v>1</v>
      </c>
      <c r="I261" s="327">
        <f>VLOOKUP($A261,[1]allTZs!$B$1:$Y$1402,17,FALSE)</f>
        <v>0</v>
      </c>
      <c r="J261" s="300" t="str">
        <f>VLOOKUP($A261,[1]allTZs!$B$1:$Y$1402,23,FALSE)</f>
        <v>Area Structure Plan</v>
      </c>
      <c r="K261" s="327">
        <f t="shared" ref="K261:L324" si="4">$I261*F261</f>
        <v>0</v>
      </c>
      <c r="L261" s="327">
        <f t="shared" si="4"/>
        <v>0</v>
      </c>
    </row>
    <row r="262" spans="1:12" s="300" customFormat="1" ht="11.5" x14ac:dyDescent="0.25">
      <c r="A262" s="326">
        <v>2032</v>
      </c>
      <c r="B262" s="326" t="s">
        <v>240</v>
      </c>
      <c r="C262" s="327">
        <v>4.9563870685199998</v>
      </c>
      <c r="D262" s="327">
        <v>0</v>
      </c>
      <c r="E262" s="327">
        <v>4.9563870685199998</v>
      </c>
      <c r="F262" s="330">
        <v>1</v>
      </c>
      <c r="G262" s="330">
        <v>0</v>
      </c>
      <c r="H262" s="330">
        <v>1</v>
      </c>
      <c r="I262" s="327">
        <f>VLOOKUP($A262,[1]allTZs!$B$1:$Y$1402,17,FALSE)</f>
        <v>0.61232953217599995</v>
      </c>
      <c r="J262" s="300" t="str">
        <f>VLOOKUP($A262,[1]allTZs!$B$1:$Y$1402,23,FALSE)</f>
        <v>Buildout</v>
      </c>
      <c r="K262" s="327">
        <f t="shared" si="4"/>
        <v>0.61232953217599995</v>
      </c>
      <c r="L262" s="327">
        <f t="shared" si="4"/>
        <v>0</v>
      </c>
    </row>
    <row r="263" spans="1:12" s="300" customFormat="1" ht="11.5" x14ac:dyDescent="0.25">
      <c r="A263" s="326">
        <v>2033</v>
      </c>
      <c r="B263" s="326" t="s">
        <v>240</v>
      </c>
      <c r="C263" s="327">
        <v>0.58699368125100004</v>
      </c>
      <c r="D263" s="327">
        <v>28.757487573999999</v>
      </c>
      <c r="E263" s="327">
        <v>29.344481255250997</v>
      </c>
      <c r="F263" s="330">
        <v>2.0003546020973244E-2</v>
      </c>
      <c r="G263" s="330">
        <v>0.97999645397902679</v>
      </c>
      <c r="H263" s="330">
        <v>1</v>
      </c>
      <c r="I263" s="327">
        <f>VLOOKUP($A263,[1]allTZs!$B$1:$Y$1402,17,FALSE)</f>
        <v>30.164232532900002</v>
      </c>
      <c r="J263" s="300" t="str">
        <f>VLOOKUP($A263,[1]allTZs!$B$1:$Y$1402,23,FALSE)</f>
        <v>Area Structure Plan</v>
      </c>
      <c r="K263" s="327">
        <f t="shared" si="4"/>
        <v>0.60339161365920357</v>
      </c>
      <c r="L263" s="327">
        <f t="shared" si="4"/>
        <v>29.5608409192408</v>
      </c>
    </row>
    <row r="264" spans="1:12" s="300" customFormat="1" ht="11.5" x14ac:dyDescent="0.25">
      <c r="A264" s="326">
        <v>2035</v>
      </c>
      <c r="B264" s="326" t="s">
        <v>240</v>
      </c>
      <c r="C264" s="327">
        <v>19.202235720600001</v>
      </c>
      <c r="D264" s="327">
        <v>1.6293174023400001</v>
      </c>
      <c r="E264" s="327">
        <v>20.831553122940001</v>
      </c>
      <c r="F264" s="330">
        <v>0.92178608130059336</v>
      </c>
      <c r="G264" s="330">
        <v>7.8213918699406665E-2</v>
      </c>
      <c r="H264" s="330">
        <v>1</v>
      </c>
      <c r="I264" s="327">
        <f>VLOOKUP($A264,[1]allTZs!$B$1:$Y$1402,17,FALSE)</f>
        <v>7.96028391829</v>
      </c>
      <c r="J264" s="300" t="str">
        <f>VLOOKUP($A264,[1]allTZs!$B$1:$Y$1402,23,FALSE)</f>
        <v>Buildout</v>
      </c>
      <c r="K264" s="327">
        <f t="shared" si="4"/>
        <v>7.3376789190806715</v>
      </c>
      <c r="L264" s="327">
        <f t="shared" si="4"/>
        <v>0.62260499920932844</v>
      </c>
    </row>
    <row r="265" spans="1:12" s="300" customFormat="1" ht="11.5" x14ac:dyDescent="0.25">
      <c r="A265" s="326">
        <v>2036</v>
      </c>
      <c r="B265" s="326" t="s">
        <v>240</v>
      </c>
      <c r="C265" s="327">
        <v>11.0396776761</v>
      </c>
      <c r="D265" s="327">
        <v>0</v>
      </c>
      <c r="E265" s="327">
        <v>11.0396776761</v>
      </c>
      <c r="F265" s="330">
        <v>1</v>
      </c>
      <c r="G265" s="330">
        <v>0</v>
      </c>
      <c r="H265" s="330">
        <v>1</v>
      </c>
      <c r="I265" s="327">
        <f>VLOOKUP($A265,[1]allTZs!$B$1:$Y$1402,17,FALSE)</f>
        <v>0</v>
      </c>
      <c r="J265" s="300" t="str">
        <f>VLOOKUP($A265,[1]allTZs!$B$1:$Y$1402,23,FALSE)</f>
        <v>Buildout</v>
      </c>
      <c r="K265" s="327">
        <f t="shared" si="4"/>
        <v>0</v>
      </c>
      <c r="L265" s="327">
        <f t="shared" si="4"/>
        <v>0</v>
      </c>
    </row>
    <row r="266" spans="1:12" s="300" customFormat="1" ht="11.5" x14ac:dyDescent="0.25">
      <c r="A266" s="326">
        <v>2037</v>
      </c>
      <c r="B266" s="326" t="s">
        <v>240</v>
      </c>
      <c r="C266" s="327">
        <v>40.220350844199999</v>
      </c>
      <c r="D266" s="327">
        <v>0</v>
      </c>
      <c r="E266" s="327">
        <v>40.220350844199999</v>
      </c>
      <c r="F266" s="330">
        <v>1</v>
      </c>
      <c r="G266" s="330">
        <v>0</v>
      </c>
      <c r="H266" s="330">
        <v>1</v>
      </c>
      <c r="I266" s="327">
        <f>VLOOKUP($A266,[1]allTZs!$B$1:$Y$1402,17,FALSE)</f>
        <v>0</v>
      </c>
      <c r="J266" s="300" t="str">
        <f>VLOOKUP($A266,[1]allTZs!$B$1:$Y$1402,23,FALSE)</f>
        <v>Area Structure Plan</v>
      </c>
      <c r="K266" s="327">
        <f t="shared" si="4"/>
        <v>0</v>
      </c>
      <c r="L266" s="327">
        <f t="shared" si="4"/>
        <v>0</v>
      </c>
    </row>
    <row r="267" spans="1:12" s="300" customFormat="1" ht="11.5" x14ac:dyDescent="0.25">
      <c r="A267" s="326">
        <v>2038</v>
      </c>
      <c r="B267" s="326" t="s">
        <v>240</v>
      </c>
      <c r="C267" s="327">
        <v>14.279735775500001</v>
      </c>
      <c r="D267" s="327">
        <v>36.651081654800002</v>
      </c>
      <c r="E267" s="327">
        <v>50.930817430300003</v>
      </c>
      <c r="F267" s="330">
        <v>0.28037515390445378</v>
      </c>
      <c r="G267" s="330">
        <v>0.71962484609554622</v>
      </c>
      <c r="H267" s="330">
        <v>1</v>
      </c>
      <c r="I267" s="327">
        <f>VLOOKUP($A267,[1]allTZs!$B$1:$Y$1402,17,FALSE)</f>
        <v>0</v>
      </c>
      <c r="J267" s="300" t="str">
        <f>VLOOKUP($A267,[1]allTZs!$B$1:$Y$1402,23,FALSE)</f>
        <v>Area Structure Plan</v>
      </c>
      <c r="K267" s="327">
        <f t="shared" si="4"/>
        <v>0</v>
      </c>
      <c r="L267" s="327">
        <f t="shared" si="4"/>
        <v>0</v>
      </c>
    </row>
    <row r="268" spans="1:12" s="300" customFormat="1" ht="11.5" x14ac:dyDescent="0.25">
      <c r="A268" s="326">
        <v>2039</v>
      </c>
      <c r="B268" s="326" t="s">
        <v>240</v>
      </c>
      <c r="C268" s="327">
        <v>0.30124587950499998</v>
      </c>
      <c r="D268" s="327">
        <v>21.8676544486</v>
      </c>
      <c r="E268" s="327">
        <v>22.168900328105</v>
      </c>
      <c r="F268" s="330">
        <v>1.3588670391696894E-2</v>
      </c>
      <c r="G268" s="330">
        <v>0.98641132960830313</v>
      </c>
      <c r="H268" s="330">
        <v>1</v>
      </c>
      <c r="I268" s="327">
        <f>VLOOKUP($A268,[1]allTZs!$B$1:$Y$1402,17,FALSE)</f>
        <v>20.527997621800001</v>
      </c>
      <c r="J268" s="300" t="str">
        <f>VLOOKUP($A268,[1]allTZs!$B$1:$Y$1402,23,FALSE)</f>
        <v>Area Structure Plan</v>
      </c>
      <c r="K268" s="327">
        <f t="shared" si="4"/>
        <v>0.27894819348417793</v>
      </c>
      <c r="L268" s="327">
        <f t="shared" si="4"/>
        <v>20.249049428315825</v>
      </c>
    </row>
    <row r="269" spans="1:12" s="300" customFormat="1" ht="11.5" x14ac:dyDescent="0.25">
      <c r="A269" s="326">
        <v>2040</v>
      </c>
      <c r="B269" s="326" t="s">
        <v>240</v>
      </c>
      <c r="C269" s="327">
        <v>16.863448641600002</v>
      </c>
      <c r="D269" s="327">
        <v>0</v>
      </c>
      <c r="E269" s="327">
        <v>16.863448641600002</v>
      </c>
      <c r="F269" s="330">
        <v>1</v>
      </c>
      <c r="G269" s="330">
        <v>0</v>
      </c>
      <c r="H269" s="330">
        <v>1</v>
      </c>
      <c r="I269" s="327">
        <f>VLOOKUP($A269,[1]allTZs!$B$1:$Y$1402,17,FALSE)</f>
        <v>0</v>
      </c>
      <c r="J269" s="300" t="str">
        <f>VLOOKUP($A269,[1]allTZs!$B$1:$Y$1402,23,FALSE)</f>
        <v>Buildout</v>
      </c>
      <c r="K269" s="327">
        <f t="shared" si="4"/>
        <v>0</v>
      </c>
      <c r="L269" s="327">
        <f t="shared" si="4"/>
        <v>0</v>
      </c>
    </row>
    <row r="270" spans="1:12" s="300" customFormat="1" ht="11.5" x14ac:dyDescent="0.25">
      <c r="A270" s="326">
        <v>2041</v>
      </c>
      <c r="B270" s="326" t="s">
        <v>240</v>
      </c>
      <c r="C270" s="327">
        <v>25.994297447699999</v>
      </c>
      <c r="D270" s="327">
        <v>0</v>
      </c>
      <c r="E270" s="327">
        <v>25.994297447699999</v>
      </c>
      <c r="F270" s="330">
        <v>1</v>
      </c>
      <c r="G270" s="330">
        <v>0</v>
      </c>
      <c r="H270" s="330">
        <v>1</v>
      </c>
      <c r="I270" s="327">
        <f>VLOOKUP($A270,[1]allTZs!$B$1:$Y$1402,17,FALSE)</f>
        <v>0</v>
      </c>
      <c r="J270" s="300" t="str">
        <f>VLOOKUP($A270,[1]allTZs!$B$1:$Y$1402,23,FALSE)</f>
        <v>Buildout</v>
      </c>
      <c r="K270" s="327">
        <f t="shared" si="4"/>
        <v>0</v>
      </c>
      <c r="L270" s="327">
        <f t="shared" si="4"/>
        <v>0</v>
      </c>
    </row>
    <row r="271" spans="1:12" s="300" customFormat="1" ht="11.5" x14ac:dyDescent="0.25">
      <c r="A271" s="326">
        <v>2042</v>
      </c>
      <c r="B271" s="326" t="s">
        <v>240</v>
      </c>
      <c r="C271" s="327">
        <v>17.6655816504</v>
      </c>
      <c r="D271" s="327">
        <v>0</v>
      </c>
      <c r="E271" s="327">
        <v>17.6655816504</v>
      </c>
      <c r="F271" s="330">
        <v>1</v>
      </c>
      <c r="G271" s="330">
        <v>0</v>
      </c>
      <c r="H271" s="330">
        <v>1</v>
      </c>
      <c r="I271" s="327">
        <f>VLOOKUP($A271,[1]allTZs!$B$1:$Y$1402,17,FALSE)</f>
        <v>35.515112866199999</v>
      </c>
      <c r="J271" s="300" t="str">
        <f>VLOOKUP($A271,[1]allTZs!$B$1:$Y$1402,23,FALSE)</f>
        <v>Buildout</v>
      </c>
      <c r="K271" s="327">
        <f t="shared" si="4"/>
        <v>35.515112866199999</v>
      </c>
      <c r="L271" s="327">
        <f t="shared" si="4"/>
        <v>0</v>
      </c>
    </row>
    <row r="272" spans="1:12" s="300" customFormat="1" ht="11.5" x14ac:dyDescent="0.25">
      <c r="A272" s="326">
        <v>2103</v>
      </c>
      <c r="B272" s="326" t="s">
        <v>240</v>
      </c>
      <c r="C272" s="327">
        <v>0</v>
      </c>
      <c r="D272" s="327">
        <v>97.478247676799995</v>
      </c>
      <c r="E272" s="327">
        <v>97.478247676799995</v>
      </c>
      <c r="F272" s="330">
        <v>0</v>
      </c>
      <c r="G272" s="330">
        <v>1</v>
      </c>
      <c r="H272" s="330">
        <v>1</v>
      </c>
      <c r="I272" s="327">
        <f>VLOOKUP($A272,[1]allTZs!$B$1:$Y$1402,17,FALSE)</f>
        <v>6</v>
      </c>
      <c r="J272" s="300" t="str">
        <f>VLOOKUP($A272,[1]allTZs!$B$1:$Y$1402,23,FALSE)</f>
        <v>Unplanned</v>
      </c>
      <c r="K272" s="327">
        <f t="shared" si="4"/>
        <v>0</v>
      </c>
      <c r="L272" s="327">
        <f t="shared" si="4"/>
        <v>6</v>
      </c>
    </row>
    <row r="273" spans="1:12" s="300" customFormat="1" ht="11.5" x14ac:dyDescent="0.25">
      <c r="A273" s="326">
        <v>2104</v>
      </c>
      <c r="B273" s="326" t="s">
        <v>240</v>
      </c>
      <c r="C273" s="327">
        <v>3.5304419879100002</v>
      </c>
      <c r="D273" s="327">
        <v>67.424020549800005</v>
      </c>
      <c r="E273" s="327">
        <v>70.95446253771</v>
      </c>
      <c r="F273" s="330">
        <v>4.9756447468454638E-2</v>
      </c>
      <c r="G273" s="330">
        <v>0.95024355253154547</v>
      </c>
      <c r="H273" s="330">
        <v>1</v>
      </c>
      <c r="I273" s="327">
        <f>VLOOKUP($A273,[1]allTZs!$B$1:$Y$1402,17,FALSE)</f>
        <v>7</v>
      </c>
      <c r="J273" s="300" t="str">
        <f>VLOOKUP($A273,[1]allTZs!$B$1:$Y$1402,23,FALSE)</f>
        <v>Unplanned</v>
      </c>
      <c r="K273" s="327">
        <f t="shared" si="4"/>
        <v>0.34829513227918246</v>
      </c>
      <c r="L273" s="327">
        <f t="shared" si="4"/>
        <v>6.6517048677208184</v>
      </c>
    </row>
    <row r="274" spans="1:12" s="300" customFormat="1" ht="11.5" x14ac:dyDescent="0.25">
      <c r="A274" s="326">
        <v>2105</v>
      </c>
      <c r="B274" s="326" t="s">
        <v>240</v>
      </c>
      <c r="C274" s="327">
        <v>108.38271105299999</v>
      </c>
      <c r="D274" s="327">
        <v>0</v>
      </c>
      <c r="E274" s="327">
        <v>108.38271105299999</v>
      </c>
      <c r="F274" s="330">
        <v>1</v>
      </c>
      <c r="G274" s="330">
        <v>0</v>
      </c>
      <c r="H274" s="330">
        <v>1</v>
      </c>
      <c r="I274" s="327">
        <f>VLOOKUP($A274,[1]allTZs!$B$1:$Y$1402,17,FALSE)</f>
        <v>6946.54</v>
      </c>
      <c r="J274" s="300" t="str">
        <f>VLOOKUP($A274,[1]allTZs!$B$1:$Y$1402,23,FALSE)</f>
        <v>Area Structure Plan</v>
      </c>
      <c r="K274" s="327">
        <f t="shared" si="4"/>
        <v>6946.54</v>
      </c>
      <c r="L274" s="327">
        <f t="shared" si="4"/>
        <v>0</v>
      </c>
    </row>
    <row r="275" spans="1:12" s="300" customFormat="1" ht="11.5" x14ac:dyDescent="0.25">
      <c r="A275" s="326">
        <v>2106</v>
      </c>
      <c r="B275" s="326" t="s">
        <v>240</v>
      </c>
      <c r="C275" s="327">
        <v>22.963379616299999</v>
      </c>
      <c r="D275" s="327">
        <v>0</v>
      </c>
      <c r="E275" s="327">
        <v>22.963379616299999</v>
      </c>
      <c r="F275" s="330">
        <v>1</v>
      </c>
      <c r="G275" s="330">
        <v>0</v>
      </c>
      <c r="H275" s="330">
        <v>1</v>
      </c>
      <c r="I275" s="327">
        <f>VLOOKUP($A275,[1]allTZs!$B$1:$Y$1402,17,FALSE)</f>
        <v>1800</v>
      </c>
      <c r="J275" s="300" t="str">
        <f>VLOOKUP($A275,[1]allTZs!$B$1:$Y$1402,23,FALSE)</f>
        <v>Area Structure Plan</v>
      </c>
      <c r="K275" s="327">
        <f t="shared" si="4"/>
        <v>1800</v>
      </c>
      <c r="L275" s="327">
        <f t="shared" si="4"/>
        <v>0</v>
      </c>
    </row>
    <row r="276" spans="1:12" s="300" customFormat="1" ht="11.5" x14ac:dyDescent="0.25">
      <c r="A276" s="326">
        <v>2107</v>
      </c>
      <c r="B276" s="326" t="s">
        <v>240</v>
      </c>
      <c r="C276" s="327">
        <v>39.353564656300001</v>
      </c>
      <c r="D276" s="327">
        <v>0</v>
      </c>
      <c r="E276" s="327">
        <v>39.353564656300001</v>
      </c>
      <c r="F276" s="330">
        <v>1</v>
      </c>
      <c r="G276" s="330">
        <v>0</v>
      </c>
      <c r="H276" s="330">
        <v>1</v>
      </c>
      <c r="I276" s="327">
        <f>VLOOKUP($A276,[1]allTZs!$B$1:$Y$1402,17,FALSE)</f>
        <v>4720.3</v>
      </c>
      <c r="J276" s="300" t="str">
        <f>VLOOKUP($A276,[1]allTZs!$B$1:$Y$1402,23,FALSE)</f>
        <v>Area Structure Plan</v>
      </c>
      <c r="K276" s="327">
        <f t="shared" si="4"/>
        <v>4720.3</v>
      </c>
      <c r="L276" s="327">
        <f t="shared" si="4"/>
        <v>0</v>
      </c>
    </row>
    <row r="277" spans="1:12" s="300" customFormat="1" ht="11.5" x14ac:dyDescent="0.25">
      <c r="A277" s="326">
        <v>2108</v>
      </c>
      <c r="B277" s="326" t="s">
        <v>240</v>
      </c>
      <c r="C277" s="327">
        <v>31.5327389837</v>
      </c>
      <c r="D277" s="327">
        <v>0</v>
      </c>
      <c r="E277" s="327">
        <v>31.5327389837</v>
      </c>
      <c r="F277" s="330">
        <v>1</v>
      </c>
      <c r="G277" s="330">
        <v>0</v>
      </c>
      <c r="H277" s="330">
        <v>1</v>
      </c>
      <c r="I277" s="327">
        <f>VLOOKUP($A277,[1]allTZs!$B$1:$Y$1402,17,FALSE)</f>
        <v>1321.91</v>
      </c>
      <c r="J277" s="300" t="str">
        <f>VLOOKUP($A277,[1]allTZs!$B$1:$Y$1402,23,FALSE)</f>
        <v>Area Structure Plan</v>
      </c>
      <c r="K277" s="327">
        <f t="shared" si="4"/>
        <v>1321.91</v>
      </c>
      <c r="L277" s="327">
        <f t="shared" si="4"/>
        <v>0</v>
      </c>
    </row>
    <row r="278" spans="1:12" s="300" customFormat="1" ht="11.5" x14ac:dyDescent="0.25">
      <c r="A278" s="326">
        <v>2109</v>
      </c>
      <c r="B278" s="326" t="s">
        <v>240</v>
      </c>
      <c r="C278" s="327">
        <v>59.169829051699999</v>
      </c>
      <c r="D278" s="327">
        <v>0</v>
      </c>
      <c r="E278" s="327">
        <v>59.169829051699999</v>
      </c>
      <c r="F278" s="330">
        <v>1</v>
      </c>
      <c r="G278" s="330">
        <v>0</v>
      </c>
      <c r="H278" s="330">
        <v>1</v>
      </c>
      <c r="I278" s="327">
        <f>VLOOKUP($A278,[1]allTZs!$B$1:$Y$1402,17,FALSE)</f>
        <v>5053</v>
      </c>
      <c r="J278" s="300" t="str">
        <f>VLOOKUP($A278,[1]allTZs!$B$1:$Y$1402,23,FALSE)</f>
        <v>Area Structure Plan</v>
      </c>
      <c r="K278" s="327">
        <f t="shared" si="4"/>
        <v>5053</v>
      </c>
      <c r="L278" s="327">
        <f t="shared" si="4"/>
        <v>0</v>
      </c>
    </row>
    <row r="279" spans="1:12" s="300" customFormat="1" ht="11.5" x14ac:dyDescent="0.25">
      <c r="A279" s="326">
        <v>2110</v>
      </c>
      <c r="B279" s="326" t="s">
        <v>240</v>
      </c>
      <c r="C279" s="327">
        <v>49.447227728900003</v>
      </c>
      <c r="D279" s="327">
        <v>0.294086539797</v>
      </c>
      <c r="E279" s="327">
        <v>49.741314268697003</v>
      </c>
      <c r="F279" s="330">
        <v>0.99408768055044994</v>
      </c>
      <c r="G279" s="330">
        <v>5.9123194495500761E-3</v>
      </c>
      <c r="H279" s="330">
        <v>1</v>
      </c>
      <c r="I279" s="327">
        <f>VLOOKUP($A279,[1]allTZs!$B$1:$Y$1402,17,FALSE)</f>
        <v>3391.9</v>
      </c>
      <c r="J279" s="300" t="str">
        <f>VLOOKUP($A279,[1]allTZs!$B$1:$Y$1402,23,FALSE)</f>
        <v>Area Structure Plan</v>
      </c>
      <c r="K279" s="327">
        <f t="shared" si="4"/>
        <v>3371.8460036590714</v>
      </c>
      <c r="L279" s="327">
        <f t="shared" si="4"/>
        <v>20.053996340928904</v>
      </c>
    </row>
    <row r="280" spans="1:12" s="300" customFormat="1" ht="11.5" x14ac:dyDescent="0.25">
      <c r="A280" s="326">
        <v>2111</v>
      </c>
      <c r="B280" s="326" t="s">
        <v>240</v>
      </c>
      <c r="C280" s="327">
        <v>14.742359362</v>
      </c>
      <c r="D280" s="327">
        <v>33.072473359900002</v>
      </c>
      <c r="E280" s="327">
        <v>47.814832721900004</v>
      </c>
      <c r="F280" s="330">
        <v>0.30832188513017111</v>
      </c>
      <c r="G280" s="330">
        <v>0.69167811486982889</v>
      </c>
      <c r="H280" s="330">
        <v>1</v>
      </c>
      <c r="I280" s="327">
        <f>VLOOKUP($A280,[1]allTZs!$B$1:$Y$1402,17,FALSE)</f>
        <v>2442.5688068099998</v>
      </c>
      <c r="J280" s="300" t="str">
        <f>VLOOKUP($A280,[1]allTZs!$B$1:$Y$1402,23,FALSE)</f>
        <v>Area Structure Plan</v>
      </c>
      <c r="K280" s="327">
        <f t="shared" si="4"/>
        <v>753.0974190758119</v>
      </c>
      <c r="L280" s="327">
        <f t="shared" si="4"/>
        <v>1689.4713877341881</v>
      </c>
    </row>
    <row r="281" spans="1:12" s="300" customFormat="1" ht="11.5" x14ac:dyDescent="0.25">
      <c r="A281" s="326">
        <v>2112</v>
      </c>
      <c r="B281" s="326" t="s">
        <v>240</v>
      </c>
      <c r="C281" s="327">
        <v>10.730253751399999</v>
      </c>
      <c r="D281" s="327">
        <v>21.379619453299998</v>
      </c>
      <c r="E281" s="327">
        <v>32.109873204699994</v>
      </c>
      <c r="F281" s="330">
        <v>0.33417303403830906</v>
      </c>
      <c r="G281" s="330">
        <v>0.665826965961691</v>
      </c>
      <c r="H281" s="330">
        <v>1</v>
      </c>
      <c r="I281" s="327">
        <f>VLOOKUP($A281,[1]allTZs!$B$1:$Y$1402,17,FALSE)</f>
        <v>1771.4326779600001</v>
      </c>
      <c r="J281" s="300" t="str">
        <f>VLOOKUP($A281,[1]allTZs!$B$1:$Y$1402,23,FALSE)</f>
        <v>Area Structure Plan</v>
      </c>
      <c r="K281" s="327">
        <f t="shared" si="4"/>
        <v>591.96503258850009</v>
      </c>
      <c r="L281" s="327">
        <f t="shared" si="4"/>
        <v>1179.4676453715001</v>
      </c>
    </row>
    <row r="282" spans="1:12" s="300" customFormat="1" ht="11.5" x14ac:dyDescent="0.25">
      <c r="A282" s="326">
        <v>2113</v>
      </c>
      <c r="B282" s="326" t="s">
        <v>240</v>
      </c>
      <c r="C282" s="327">
        <v>28.550810432700001</v>
      </c>
      <c r="D282" s="327">
        <v>22.189904887299999</v>
      </c>
      <c r="E282" s="327">
        <v>50.74071532</v>
      </c>
      <c r="F282" s="330">
        <v>0.56268048750677335</v>
      </c>
      <c r="G282" s="330">
        <v>0.4373195124932267</v>
      </c>
      <c r="H282" s="330">
        <v>1</v>
      </c>
      <c r="I282" s="327">
        <f>VLOOKUP($A282,[1]allTZs!$B$1:$Y$1402,17,FALSE)</f>
        <v>3176.1869122200001</v>
      </c>
      <c r="J282" s="300" t="str">
        <f>VLOOKUP($A282,[1]allTZs!$B$1:$Y$1402,23,FALSE)</f>
        <v>Area Structure Plan</v>
      </c>
      <c r="K282" s="327">
        <f t="shared" si="4"/>
        <v>1787.1784001805827</v>
      </c>
      <c r="L282" s="327">
        <f t="shared" si="4"/>
        <v>1389.0085120394174</v>
      </c>
    </row>
    <row r="283" spans="1:12" s="300" customFormat="1" ht="11.5" x14ac:dyDescent="0.25">
      <c r="A283" s="326">
        <v>2114</v>
      </c>
      <c r="B283" s="326" t="s">
        <v>240</v>
      </c>
      <c r="C283" s="327">
        <v>55.598340039</v>
      </c>
      <c r="D283" s="327">
        <v>0</v>
      </c>
      <c r="E283" s="327">
        <v>55.598340039</v>
      </c>
      <c r="F283" s="330">
        <v>1</v>
      </c>
      <c r="G283" s="330">
        <v>0</v>
      </c>
      <c r="H283" s="330">
        <v>1</v>
      </c>
      <c r="I283" s="327">
        <f>VLOOKUP($A283,[1]allTZs!$B$1:$Y$1402,17,FALSE)</f>
        <v>3353.0026119300001</v>
      </c>
      <c r="J283" s="300" t="str">
        <f>VLOOKUP($A283,[1]allTZs!$B$1:$Y$1402,23,FALSE)</f>
        <v>Area Structure Plan</v>
      </c>
      <c r="K283" s="327">
        <f t="shared" si="4"/>
        <v>3353.0026119300001</v>
      </c>
      <c r="L283" s="327">
        <f t="shared" si="4"/>
        <v>0</v>
      </c>
    </row>
    <row r="284" spans="1:12" s="300" customFormat="1" ht="11.5" x14ac:dyDescent="0.25">
      <c r="A284" s="326">
        <v>2115</v>
      </c>
      <c r="B284" s="326" t="s">
        <v>240</v>
      </c>
      <c r="C284" s="327">
        <v>39.000715204899997</v>
      </c>
      <c r="D284" s="327">
        <v>11.171385885599999</v>
      </c>
      <c r="E284" s="327">
        <v>50.172101090499993</v>
      </c>
      <c r="F284" s="330">
        <v>0.77733868738227352</v>
      </c>
      <c r="G284" s="330">
        <v>0.22266131261772656</v>
      </c>
      <c r="H284" s="330">
        <v>1</v>
      </c>
      <c r="I284" s="327">
        <f>VLOOKUP($A284,[1]allTZs!$B$1:$Y$1402,17,FALSE)</f>
        <v>3383.1615850799999</v>
      </c>
      <c r="J284" s="300" t="str">
        <f>VLOOKUP($A284,[1]allTZs!$B$1:$Y$1402,23,FALSE)</f>
        <v>Area Structure Plan</v>
      </c>
      <c r="K284" s="327">
        <f t="shared" si="4"/>
        <v>2629.8623857482189</v>
      </c>
      <c r="L284" s="327">
        <f t="shared" si="4"/>
        <v>753.29919933178121</v>
      </c>
    </row>
    <row r="285" spans="1:12" s="300" customFormat="1" ht="11.5" x14ac:dyDescent="0.25">
      <c r="A285" s="326">
        <v>2137</v>
      </c>
      <c r="B285" s="326" t="s">
        <v>240</v>
      </c>
      <c r="C285" s="327">
        <v>40.098465491799999</v>
      </c>
      <c r="D285" s="327">
        <v>0.760462588542</v>
      </c>
      <c r="E285" s="327">
        <v>40.858928080341997</v>
      </c>
      <c r="F285" s="330">
        <v>0.98138809253520598</v>
      </c>
      <c r="G285" s="330">
        <v>1.8611907464794041E-2</v>
      </c>
      <c r="H285" s="330">
        <v>1</v>
      </c>
      <c r="I285" s="327">
        <f>VLOOKUP($A285,[1]allTZs!$B$1:$Y$1402,17,FALSE)</f>
        <v>4183.1660000000002</v>
      </c>
      <c r="J285" s="300" t="str">
        <f>VLOOKUP($A285,[1]allTZs!$B$1:$Y$1402,23,FALSE)</f>
        <v>Area Structure Plan</v>
      </c>
      <c r="K285" s="327">
        <f t="shared" si="4"/>
        <v>4105.3093014981278</v>
      </c>
      <c r="L285" s="327">
        <f t="shared" si="4"/>
        <v>77.856698501872629</v>
      </c>
    </row>
    <row r="286" spans="1:12" s="300" customFormat="1" ht="11.5" x14ac:dyDescent="0.25">
      <c r="A286" s="326">
        <v>2138</v>
      </c>
      <c r="B286" s="326" t="s">
        <v>240</v>
      </c>
      <c r="C286" s="327">
        <v>60.033814053299999</v>
      </c>
      <c r="D286" s="327">
        <v>3.6550151905600001E-2</v>
      </c>
      <c r="E286" s="327">
        <v>60.0703642052056</v>
      </c>
      <c r="F286" s="330">
        <v>0.99939154435986532</v>
      </c>
      <c r="G286" s="330">
        <v>6.0845564013465106E-4</v>
      </c>
      <c r="H286" s="330">
        <v>1</v>
      </c>
      <c r="I286" s="327">
        <f>VLOOKUP($A286,[1]allTZs!$B$1:$Y$1402,17,FALSE)</f>
        <v>4560</v>
      </c>
      <c r="J286" s="300" t="str">
        <f>VLOOKUP($A286,[1]allTZs!$B$1:$Y$1402,23,FALSE)</f>
        <v>Area Structure Plan</v>
      </c>
      <c r="K286" s="327">
        <f t="shared" si="4"/>
        <v>4557.2254422809856</v>
      </c>
      <c r="L286" s="327">
        <f t="shared" si="4"/>
        <v>2.7745577190140089</v>
      </c>
    </row>
    <row r="287" spans="1:12" s="300" customFormat="1" ht="11.5" x14ac:dyDescent="0.25">
      <c r="A287" s="326">
        <v>2139</v>
      </c>
      <c r="B287" s="326" t="s">
        <v>240</v>
      </c>
      <c r="C287" s="327">
        <v>25.2259943912</v>
      </c>
      <c r="D287" s="327">
        <v>0</v>
      </c>
      <c r="E287" s="327">
        <v>25.2259943912</v>
      </c>
      <c r="F287" s="330">
        <v>1</v>
      </c>
      <c r="G287" s="330">
        <v>0</v>
      </c>
      <c r="H287" s="330">
        <v>1</v>
      </c>
      <c r="I287" s="327">
        <f>VLOOKUP($A287,[1]allTZs!$B$1:$Y$1402,17,FALSE)</f>
        <v>1691.1123704700001</v>
      </c>
      <c r="J287" s="300" t="str">
        <f>VLOOKUP($A287,[1]allTZs!$B$1:$Y$1402,23,FALSE)</f>
        <v>Area Structure Plan</v>
      </c>
      <c r="K287" s="327">
        <f t="shared" si="4"/>
        <v>1691.1123704700001</v>
      </c>
      <c r="L287" s="327">
        <f t="shared" si="4"/>
        <v>0</v>
      </c>
    </row>
    <row r="288" spans="1:12" s="300" customFormat="1" ht="11.5" x14ac:dyDescent="0.25">
      <c r="A288" s="326">
        <v>2140</v>
      </c>
      <c r="B288" s="326" t="s">
        <v>240</v>
      </c>
      <c r="C288" s="327">
        <v>56.430816865600001</v>
      </c>
      <c r="D288" s="327">
        <v>4.9853726935199997E-4</v>
      </c>
      <c r="E288" s="327">
        <v>56.431315402869352</v>
      </c>
      <c r="F288" s="330">
        <v>0.99999116559190948</v>
      </c>
      <c r="G288" s="330">
        <v>8.8344080904881925E-6</v>
      </c>
      <c r="H288" s="330">
        <v>1</v>
      </c>
      <c r="I288" s="327">
        <f>VLOOKUP($A288,[1]allTZs!$B$1:$Y$1402,17,FALSE)</f>
        <v>4642</v>
      </c>
      <c r="J288" s="300" t="str">
        <f>VLOOKUP($A288,[1]allTZs!$B$1:$Y$1402,23,FALSE)</f>
        <v>Area Structure Plan</v>
      </c>
      <c r="K288" s="327">
        <f t="shared" si="4"/>
        <v>4641.9589906776437</v>
      </c>
      <c r="L288" s="327">
        <f t="shared" si="4"/>
        <v>4.1009322356046186E-2</v>
      </c>
    </row>
    <row r="289" spans="1:12" s="300" customFormat="1" ht="11.5" x14ac:dyDescent="0.25">
      <c r="A289" s="326">
        <v>2141</v>
      </c>
      <c r="B289" s="326" t="s">
        <v>240</v>
      </c>
      <c r="C289" s="327">
        <v>1.0563013594199999</v>
      </c>
      <c r="D289" s="327">
        <v>56.732770546700003</v>
      </c>
      <c r="E289" s="327">
        <v>57.78907190612</v>
      </c>
      <c r="F289" s="330">
        <v>1.8278565904916964E-2</v>
      </c>
      <c r="G289" s="330">
        <v>0.98172143409508306</v>
      </c>
      <c r="H289" s="330">
        <v>1</v>
      </c>
      <c r="I289" s="327">
        <f>VLOOKUP($A289,[1]allTZs!$B$1:$Y$1402,17,FALSE)</f>
        <v>2892.5227102200001</v>
      </c>
      <c r="J289" s="300" t="str">
        <f>VLOOKUP($A289,[1]allTZs!$B$1:$Y$1402,23,FALSE)</f>
        <v>Area Structure Plan</v>
      </c>
      <c r="K289" s="327">
        <f t="shared" si="4"/>
        <v>52.871166990225305</v>
      </c>
      <c r="L289" s="327">
        <f t="shared" si="4"/>
        <v>2839.6515432297747</v>
      </c>
    </row>
    <row r="290" spans="1:12" s="300" customFormat="1" ht="11.5" x14ac:dyDescent="0.25">
      <c r="A290" s="326">
        <v>2142</v>
      </c>
      <c r="B290" s="326" t="s">
        <v>240</v>
      </c>
      <c r="C290" s="327">
        <v>0</v>
      </c>
      <c r="D290" s="327">
        <v>58.547678799181071</v>
      </c>
      <c r="E290" s="327">
        <v>58.547678799181071</v>
      </c>
      <c r="F290" s="330">
        <v>0</v>
      </c>
      <c r="G290" s="330">
        <v>1</v>
      </c>
      <c r="H290" s="330">
        <v>1</v>
      </c>
      <c r="I290" s="327">
        <f>VLOOKUP($A290,[1]allTZs!$B$1:$Y$1402,17,FALSE)</f>
        <v>3673.6462991799999</v>
      </c>
      <c r="J290" s="300" t="str">
        <f>VLOOKUP($A290,[1]allTZs!$B$1:$Y$1402,23,FALSE)</f>
        <v>Area Structure Plan</v>
      </c>
      <c r="K290" s="327">
        <f t="shared" si="4"/>
        <v>0</v>
      </c>
      <c r="L290" s="327">
        <f t="shared" si="4"/>
        <v>3673.6462991799999</v>
      </c>
    </row>
    <row r="291" spans="1:12" s="300" customFormat="1" ht="11.5" x14ac:dyDescent="0.25">
      <c r="A291" s="326">
        <v>2143</v>
      </c>
      <c r="B291" s="326" t="s">
        <v>240</v>
      </c>
      <c r="C291" s="327">
        <v>66.885078463900001</v>
      </c>
      <c r="D291" s="327">
        <v>0.15027672632799999</v>
      </c>
      <c r="E291" s="327">
        <v>67.035355190228003</v>
      </c>
      <c r="F291" s="330">
        <v>0.99775824673559854</v>
      </c>
      <c r="G291" s="330">
        <v>2.2417532644013853E-3</v>
      </c>
      <c r="H291" s="330">
        <v>0.99999999999999989</v>
      </c>
      <c r="I291" s="327">
        <f>VLOOKUP($A291,[1]allTZs!$B$1:$Y$1402,17,FALSE)</f>
        <v>4253.9841527999997</v>
      </c>
      <c r="J291" s="300" t="str">
        <f>VLOOKUP($A291,[1]allTZs!$B$1:$Y$1402,23,FALSE)</f>
        <v>Area Structure Plan</v>
      </c>
      <c r="K291" s="327">
        <f t="shared" si="4"/>
        <v>4244.447769938748</v>
      </c>
      <c r="L291" s="327">
        <f t="shared" si="4"/>
        <v>9.5363828612511607</v>
      </c>
    </row>
    <row r="292" spans="1:12" s="300" customFormat="1" ht="11.5" x14ac:dyDescent="0.25">
      <c r="A292" s="326">
        <v>2144</v>
      </c>
      <c r="B292" s="326" t="s">
        <v>240</v>
      </c>
      <c r="C292" s="327">
        <v>15.3725756775</v>
      </c>
      <c r="D292" s="327">
        <v>29.9327530439</v>
      </c>
      <c r="E292" s="327">
        <v>45.305328721400002</v>
      </c>
      <c r="F292" s="330">
        <v>0.3393105427406104</v>
      </c>
      <c r="G292" s="330">
        <v>0.66068945725938955</v>
      </c>
      <c r="H292" s="330">
        <v>1</v>
      </c>
      <c r="I292" s="327">
        <f>VLOOKUP($A292,[1]allTZs!$B$1:$Y$1402,17,FALSE)</f>
        <v>2113.5593983499998</v>
      </c>
      <c r="J292" s="300" t="str">
        <f>VLOOKUP($A292,[1]allTZs!$B$1:$Y$1402,23,FALSE)</f>
        <v>Area Structure Plan</v>
      </c>
      <c r="K292" s="327">
        <f t="shared" si="4"/>
        <v>717.15298656865639</v>
      </c>
      <c r="L292" s="327">
        <f t="shared" si="4"/>
        <v>1396.4064117813432</v>
      </c>
    </row>
    <row r="293" spans="1:12" s="300" customFormat="1" ht="11.5" x14ac:dyDescent="0.25">
      <c r="A293" s="326">
        <v>2145</v>
      </c>
      <c r="B293" s="326" t="s">
        <v>240</v>
      </c>
      <c r="C293" s="327">
        <v>42.730509003100003</v>
      </c>
      <c r="D293" s="327">
        <v>0</v>
      </c>
      <c r="E293" s="327">
        <v>42.730509003100003</v>
      </c>
      <c r="F293" s="330">
        <v>1</v>
      </c>
      <c r="G293" s="330">
        <v>0</v>
      </c>
      <c r="H293" s="330">
        <v>1</v>
      </c>
      <c r="I293" s="327">
        <f>VLOOKUP($A293,[1]allTZs!$B$1:$Y$1402,17,FALSE)</f>
        <v>2854.14</v>
      </c>
      <c r="J293" s="300" t="str">
        <f>VLOOKUP($A293,[1]allTZs!$B$1:$Y$1402,23,FALSE)</f>
        <v>Area Structure Plan</v>
      </c>
      <c r="K293" s="327">
        <f t="shared" si="4"/>
        <v>2854.14</v>
      </c>
      <c r="L293" s="327">
        <f t="shared" si="4"/>
        <v>0</v>
      </c>
    </row>
    <row r="294" spans="1:12" s="300" customFormat="1" ht="11.5" x14ac:dyDescent="0.25">
      <c r="A294" s="326">
        <v>2146</v>
      </c>
      <c r="B294" s="326" t="s">
        <v>240</v>
      </c>
      <c r="C294" s="327">
        <v>0.37451137317099997</v>
      </c>
      <c r="D294" s="327">
        <v>34.178569721400002</v>
      </c>
      <c r="E294" s="327">
        <v>34.553081094571006</v>
      </c>
      <c r="F294" s="330">
        <v>1.0838725847514748E-2</v>
      </c>
      <c r="G294" s="330">
        <v>0.98916127415248511</v>
      </c>
      <c r="H294" s="330">
        <v>0.99999999999999989</v>
      </c>
      <c r="I294" s="327">
        <f>VLOOKUP($A294,[1]allTZs!$B$1:$Y$1402,17,FALSE)</f>
        <v>2436.7325252700002</v>
      </c>
      <c r="J294" s="300" t="str">
        <f>VLOOKUP($A294,[1]allTZs!$B$1:$Y$1402,23,FALSE)</f>
        <v>Area Structure Plan</v>
      </c>
      <c r="K294" s="327">
        <f t="shared" si="4"/>
        <v>26.411075805123836</v>
      </c>
      <c r="L294" s="327">
        <f t="shared" si="4"/>
        <v>2410.321449464876</v>
      </c>
    </row>
    <row r="295" spans="1:12" s="300" customFormat="1" ht="11.5" x14ac:dyDescent="0.25">
      <c r="A295" s="326">
        <v>2147</v>
      </c>
      <c r="B295" s="326" t="s">
        <v>240</v>
      </c>
      <c r="C295" s="327">
        <v>2.8634264742099999E-2</v>
      </c>
      <c r="D295" s="327">
        <v>37.323489920999997</v>
      </c>
      <c r="E295" s="327">
        <v>37.352124185742099</v>
      </c>
      <c r="F295" s="330">
        <v>7.666033824397637E-4</v>
      </c>
      <c r="G295" s="330">
        <v>0.99923339661756017</v>
      </c>
      <c r="H295" s="330">
        <v>0.99999999999999989</v>
      </c>
      <c r="I295" s="327">
        <f>VLOOKUP($A295,[1]allTZs!$B$1:$Y$1402,17,FALSE)</f>
        <v>2461.1508537999998</v>
      </c>
      <c r="J295" s="300" t="str">
        <f>VLOOKUP($A295,[1]allTZs!$B$1:$Y$1402,23,FALSE)</f>
        <v>Area Structure Plan</v>
      </c>
      <c r="K295" s="327">
        <f t="shared" si="4"/>
        <v>1.8867265692175923</v>
      </c>
      <c r="L295" s="327">
        <f t="shared" si="4"/>
        <v>2459.2641272307819</v>
      </c>
    </row>
    <row r="296" spans="1:12" s="300" customFormat="1" ht="11.5" x14ac:dyDescent="0.25">
      <c r="A296" s="326">
        <v>2148</v>
      </c>
      <c r="B296" s="326" t="s">
        <v>240</v>
      </c>
      <c r="C296" s="327">
        <v>54.954127418600002</v>
      </c>
      <c r="D296" s="327">
        <v>3.3136039834600002</v>
      </c>
      <c r="E296" s="327">
        <v>58.267731402060001</v>
      </c>
      <c r="F296" s="330">
        <v>0.94313140560432307</v>
      </c>
      <c r="G296" s="330">
        <v>5.6868594395676965E-2</v>
      </c>
      <c r="H296" s="330">
        <v>1</v>
      </c>
      <c r="I296" s="327">
        <f>VLOOKUP($A296,[1]allTZs!$B$1:$Y$1402,17,FALSE)</f>
        <v>3361.1450360899998</v>
      </c>
      <c r="J296" s="300" t="str">
        <f>VLOOKUP($A296,[1]allTZs!$B$1:$Y$1402,23,FALSE)</f>
        <v>Area Structure Plan</v>
      </c>
      <c r="K296" s="327">
        <f t="shared" si="4"/>
        <v>3170.0014423275547</v>
      </c>
      <c r="L296" s="327">
        <f t="shared" si="4"/>
        <v>191.14359376244522</v>
      </c>
    </row>
    <row r="297" spans="1:12" s="300" customFormat="1" ht="11.5" x14ac:dyDescent="0.25">
      <c r="A297" s="326">
        <v>2149</v>
      </c>
      <c r="B297" s="326" t="s">
        <v>240</v>
      </c>
      <c r="C297" s="327">
        <v>0</v>
      </c>
      <c r="D297" s="327">
        <v>28.433745242000001</v>
      </c>
      <c r="E297" s="327">
        <v>28.433745242000001</v>
      </c>
      <c r="F297" s="330">
        <v>0</v>
      </c>
      <c r="G297" s="330">
        <v>1</v>
      </c>
      <c r="H297" s="330">
        <v>1</v>
      </c>
      <c r="I297" s="327">
        <f>VLOOKUP($A297,[1]allTZs!$B$1:$Y$1402,17,FALSE)</f>
        <v>0</v>
      </c>
      <c r="J297" s="300" t="str">
        <f>VLOOKUP($A297,[1]allTZs!$B$1:$Y$1402,23,FALSE)</f>
        <v>Unplanned</v>
      </c>
      <c r="K297" s="327">
        <f t="shared" si="4"/>
        <v>0</v>
      </c>
      <c r="L297" s="327">
        <f t="shared" si="4"/>
        <v>0</v>
      </c>
    </row>
    <row r="298" spans="1:12" s="300" customFormat="1" ht="11.5" x14ac:dyDescent="0.25">
      <c r="A298" s="326">
        <v>2150</v>
      </c>
      <c r="B298" s="326" t="s">
        <v>240</v>
      </c>
      <c r="C298" s="327">
        <v>0</v>
      </c>
      <c r="D298" s="327">
        <v>38.532793256799998</v>
      </c>
      <c r="E298" s="327">
        <v>38.532793256799998</v>
      </c>
      <c r="F298" s="330">
        <v>0</v>
      </c>
      <c r="G298" s="330">
        <v>1</v>
      </c>
      <c r="H298" s="330">
        <v>1</v>
      </c>
      <c r="I298" s="327">
        <f>VLOOKUP($A298,[1]allTZs!$B$1:$Y$1402,17,FALSE)</f>
        <v>0</v>
      </c>
      <c r="J298" s="300" t="str">
        <f>VLOOKUP($A298,[1]allTZs!$B$1:$Y$1402,23,FALSE)</f>
        <v>Buildout</v>
      </c>
      <c r="K298" s="327">
        <f t="shared" si="4"/>
        <v>0</v>
      </c>
      <c r="L298" s="327">
        <f t="shared" si="4"/>
        <v>0</v>
      </c>
    </row>
    <row r="299" spans="1:12" s="300" customFormat="1" ht="11.5" x14ac:dyDescent="0.25">
      <c r="A299" s="326">
        <v>2155</v>
      </c>
      <c r="B299" s="326" t="s">
        <v>240</v>
      </c>
      <c r="C299" s="327">
        <v>23.3555480799</v>
      </c>
      <c r="D299" s="327">
        <v>3.54505646418</v>
      </c>
      <c r="E299" s="327">
        <v>26.90060454408</v>
      </c>
      <c r="F299" s="330">
        <v>0.86821647601372742</v>
      </c>
      <c r="G299" s="330">
        <v>0.13178352398627258</v>
      </c>
      <c r="H299" s="330">
        <v>1</v>
      </c>
      <c r="I299" s="327">
        <f>VLOOKUP($A299,[1]allTZs!$B$1:$Y$1402,17,FALSE)</f>
        <v>2684.6400927</v>
      </c>
      <c r="J299" s="300" t="str">
        <f>VLOOKUP($A299,[1]allTZs!$B$1:$Y$1402,23,FALSE)</f>
        <v>Area Structure Plan</v>
      </c>
      <c r="K299" s="327">
        <f t="shared" si="4"/>
        <v>2330.8487606491603</v>
      </c>
      <c r="L299" s="327">
        <f t="shared" si="4"/>
        <v>353.79133205083946</v>
      </c>
    </row>
    <row r="300" spans="1:12" s="300" customFormat="1" ht="11.5" x14ac:dyDescent="0.25">
      <c r="A300" s="326">
        <v>2156</v>
      </c>
      <c r="B300" s="326" t="s">
        <v>240</v>
      </c>
      <c r="C300" s="327">
        <v>25.826036663299998</v>
      </c>
      <c r="D300" s="327">
        <v>0</v>
      </c>
      <c r="E300" s="327">
        <v>25.826036663299998</v>
      </c>
      <c r="F300" s="330">
        <v>1</v>
      </c>
      <c r="G300" s="330">
        <v>0</v>
      </c>
      <c r="H300" s="330">
        <v>1</v>
      </c>
      <c r="I300" s="327">
        <f>VLOOKUP($A300,[1]allTZs!$B$1:$Y$1402,17,FALSE)</f>
        <v>1924.72</v>
      </c>
      <c r="J300" s="300" t="str">
        <f>VLOOKUP($A300,[1]allTZs!$B$1:$Y$1402,23,FALSE)</f>
        <v>Area Structure Plan</v>
      </c>
      <c r="K300" s="327">
        <f t="shared" si="4"/>
        <v>1924.72</v>
      </c>
      <c r="L300" s="327">
        <f t="shared" si="4"/>
        <v>0</v>
      </c>
    </row>
    <row r="301" spans="1:12" s="300" customFormat="1" ht="11.5" x14ac:dyDescent="0.25">
      <c r="A301" s="326">
        <v>2158</v>
      </c>
      <c r="B301" s="326" t="s">
        <v>240</v>
      </c>
      <c r="C301" s="327">
        <v>0</v>
      </c>
      <c r="D301" s="327">
        <v>52.48700556749602</v>
      </c>
      <c r="E301" s="327">
        <v>52.48700556749602</v>
      </c>
      <c r="F301" s="330">
        <v>0</v>
      </c>
      <c r="G301" s="330">
        <v>1</v>
      </c>
      <c r="H301" s="330">
        <v>1</v>
      </c>
      <c r="I301" s="327">
        <f>VLOOKUP($A301,[1]allTZs!$B$1:$Y$1402,17,FALSE)</f>
        <v>6257.14</v>
      </c>
      <c r="J301" s="300" t="str">
        <f>VLOOKUP($A301,[1]allTZs!$B$1:$Y$1402,23,FALSE)</f>
        <v>Unplanned</v>
      </c>
      <c r="K301" s="327">
        <f t="shared" si="4"/>
        <v>0</v>
      </c>
      <c r="L301" s="327">
        <f t="shared" si="4"/>
        <v>6257.14</v>
      </c>
    </row>
    <row r="302" spans="1:12" s="300" customFormat="1" ht="11.5" x14ac:dyDescent="0.25">
      <c r="A302" s="326">
        <v>2159</v>
      </c>
      <c r="B302" s="326" t="s">
        <v>240</v>
      </c>
      <c r="C302" s="327">
        <v>0</v>
      </c>
      <c r="D302" s="327">
        <v>67.469459533087701</v>
      </c>
      <c r="E302" s="327">
        <v>67.469459533087701</v>
      </c>
      <c r="F302" s="330">
        <v>0</v>
      </c>
      <c r="G302" s="330">
        <v>1</v>
      </c>
      <c r="H302" s="330">
        <v>1</v>
      </c>
      <c r="I302" s="327">
        <f>VLOOKUP($A302,[1]allTZs!$B$1:$Y$1402,17,FALSE)</f>
        <v>8036.76</v>
      </c>
      <c r="J302" s="300" t="str">
        <f>VLOOKUP($A302,[1]allTZs!$B$1:$Y$1402,23,FALSE)</f>
        <v>Unplanned</v>
      </c>
      <c r="K302" s="327">
        <f t="shared" si="4"/>
        <v>0</v>
      </c>
      <c r="L302" s="327">
        <f t="shared" si="4"/>
        <v>8036.76</v>
      </c>
    </row>
    <row r="303" spans="1:12" s="300" customFormat="1" ht="11.5" x14ac:dyDescent="0.25">
      <c r="A303" s="326">
        <v>2160</v>
      </c>
      <c r="B303" s="326" t="s">
        <v>240</v>
      </c>
      <c r="C303" s="327">
        <v>0</v>
      </c>
      <c r="D303" s="327">
        <v>37.451030561079897</v>
      </c>
      <c r="E303" s="327">
        <v>37.451030561079897</v>
      </c>
      <c r="F303" s="330">
        <v>0</v>
      </c>
      <c r="G303" s="330">
        <v>1</v>
      </c>
      <c r="H303" s="330">
        <v>1</v>
      </c>
      <c r="I303" s="327">
        <f>VLOOKUP($A303,[1]allTZs!$B$1:$Y$1402,17,FALSE)</f>
        <v>2669.5627286899999</v>
      </c>
      <c r="J303" s="300" t="str">
        <f>VLOOKUP($A303,[1]allTZs!$B$1:$Y$1402,23,FALSE)</f>
        <v>Area Structure Plan</v>
      </c>
      <c r="K303" s="327">
        <f t="shared" si="4"/>
        <v>0</v>
      </c>
      <c r="L303" s="327">
        <f t="shared" si="4"/>
        <v>2669.5627286899999</v>
      </c>
    </row>
    <row r="304" spans="1:12" s="300" customFormat="1" ht="11.5" x14ac:dyDescent="0.25">
      <c r="A304" s="326">
        <v>2161</v>
      </c>
      <c r="B304" s="326" t="s">
        <v>240</v>
      </c>
      <c r="C304" s="327">
        <v>35.412470599199999</v>
      </c>
      <c r="D304" s="327">
        <v>25.19862238723519</v>
      </c>
      <c r="E304" s="327">
        <v>60.611092986435189</v>
      </c>
      <c r="F304" s="330">
        <v>0.58425725150881769</v>
      </c>
      <c r="G304" s="330">
        <v>0.41574274849118231</v>
      </c>
      <c r="H304" s="330">
        <v>1</v>
      </c>
      <c r="I304" s="327">
        <f>VLOOKUP($A304,[1]allTZs!$B$1:$Y$1402,17,FALSE)</f>
        <v>4633.0137809999997</v>
      </c>
      <c r="J304" s="300" t="str">
        <f>VLOOKUP($A304,[1]allTZs!$B$1:$Y$1402,23,FALSE)</f>
        <v>Area Structure Plan</v>
      </c>
      <c r="K304" s="327">
        <f t="shared" si="4"/>
        <v>2706.8718978895354</v>
      </c>
      <c r="L304" s="327">
        <f t="shared" si="4"/>
        <v>1926.1418831104645</v>
      </c>
    </row>
    <row r="305" spans="1:12" s="300" customFormat="1" ht="11.5" x14ac:dyDescent="0.25">
      <c r="A305" s="326">
        <v>2162</v>
      </c>
      <c r="B305" s="326" t="s">
        <v>240</v>
      </c>
      <c r="C305" s="327">
        <v>0</v>
      </c>
      <c r="D305" s="327">
        <v>41.513902440300001</v>
      </c>
      <c r="E305" s="327">
        <v>41.513902440300001</v>
      </c>
      <c r="F305" s="330">
        <v>0</v>
      </c>
      <c r="G305" s="330">
        <v>1</v>
      </c>
      <c r="H305" s="330">
        <v>1</v>
      </c>
      <c r="I305" s="327">
        <f>VLOOKUP($A305,[1]allTZs!$B$1:$Y$1402,17,FALSE)</f>
        <v>4949.04</v>
      </c>
      <c r="J305" s="300" t="str">
        <f>VLOOKUP($A305,[1]allTZs!$B$1:$Y$1402,23,FALSE)</f>
        <v>Unplanned</v>
      </c>
      <c r="K305" s="327">
        <f t="shared" si="4"/>
        <v>0</v>
      </c>
      <c r="L305" s="327">
        <f t="shared" si="4"/>
        <v>4949.04</v>
      </c>
    </row>
    <row r="306" spans="1:12" s="300" customFormat="1" ht="11.5" x14ac:dyDescent="0.25">
      <c r="A306" s="326">
        <v>2166</v>
      </c>
      <c r="B306" s="326" t="s">
        <v>240</v>
      </c>
      <c r="C306" s="327">
        <v>28.118484444300002</v>
      </c>
      <c r="D306" s="327">
        <v>0</v>
      </c>
      <c r="E306" s="327">
        <v>28.118484444300002</v>
      </c>
      <c r="F306" s="330">
        <v>1</v>
      </c>
      <c r="G306" s="330">
        <v>0</v>
      </c>
      <c r="H306" s="330">
        <v>1</v>
      </c>
      <c r="I306" s="327">
        <f>VLOOKUP($A306,[1]allTZs!$B$1:$Y$1402,17,FALSE)</f>
        <v>1456.09</v>
      </c>
      <c r="J306" s="300" t="str">
        <f>VLOOKUP($A306,[1]allTZs!$B$1:$Y$1402,23,FALSE)</f>
        <v>Area Structure Plan</v>
      </c>
      <c r="K306" s="327">
        <f t="shared" si="4"/>
        <v>1456.09</v>
      </c>
      <c r="L306" s="327">
        <f t="shared" si="4"/>
        <v>0</v>
      </c>
    </row>
    <row r="307" spans="1:12" s="300" customFormat="1" ht="11.5" x14ac:dyDescent="0.25">
      <c r="A307" s="326">
        <v>2167</v>
      </c>
      <c r="B307" s="326" t="s">
        <v>240</v>
      </c>
      <c r="C307" s="327">
        <v>21.266299951899999</v>
      </c>
      <c r="D307" s="327">
        <v>0</v>
      </c>
      <c r="E307" s="327">
        <v>21.266299951899999</v>
      </c>
      <c r="F307" s="330">
        <v>1</v>
      </c>
      <c r="G307" s="330">
        <v>0</v>
      </c>
      <c r="H307" s="330">
        <v>1</v>
      </c>
      <c r="I307" s="327">
        <f>VLOOKUP($A307,[1]allTZs!$B$1:$Y$1402,17,FALSE)</f>
        <v>1113.79</v>
      </c>
      <c r="J307" s="300" t="str">
        <f>VLOOKUP($A307,[1]allTZs!$B$1:$Y$1402,23,FALSE)</f>
        <v>Area Structure Plan</v>
      </c>
      <c r="K307" s="327">
        <f t="shared" si="4"/>
        <v>1113.79</v>
      </c>
      <c r="L307" s="327">
        <f t="shared" si="4"/>
        <v>0</v>
      </c>
    </row>
    <row r="308" spans="1:12" s="300" customFormat="1" ht="11.5" x14ac:dyDescent="0.25">
      <c r="A308" s="326">
        <v>2168</v>
      </c>
      <c r="B308" s="326" t="s">
        <v>240</v>
      </c>
      <c r="C308" s="327">
        <v>17.003131723500001</v>
      </c>
      <c r="D308" s="327">
        <v>0</v>
      </c>
      <c r="E308" s="327">
        <v>17.003131723500001</v>
      </c>
      <c r="F308" s="330">
        <v>1</v>
      </c>
      <c r="G308" s="330">
        <v>0</v>
      </c>
      <c r="H308" s="330">
        <v>1</v>
      </c>
      <c r="I308" s="327">
        <f>VLOOKUP($A308,[1]allTZs!$B$1:$Y$1402,17,FALSE)</f>
        <v>1056.6600000000001</v>
      </c>
      <c r="J308" s="300" t="str">
        <f>VLOOKUP($A308,[1]allTZs!$B$1:$Y$1402,23,FALSE)</f>
        <v>Area Structure Plan</v>
      </c>
      <c r="K308" s="327">
        <f t="shared" si="4"/>
        <v>1056.6600000000001</v>
      </c>
      <c r="L308" s="327">
        <f t="shared" si="4"/>
        <v>0</v>
      </c>
    </row>
    <row r="309" spans="1:12" s="300" customFormat="1" ht="11.5" x14ac:dyDescent="0.25">
      <c r="A309" s="326">
        <v>2169</v>
      </c>
      <c r="B309" s="326" t="s">
        <v>240</v>
      </c>
      <c r="C309" s="327">
        <v>14.8718109413</v>
      </c>
      <c r="D309" s="327">
        <v>9.9799255974900003</v>
      </c>
      <c r="E309" s="327">
        <v>24.85173653879</v>
      </c>
      <c r="F309" s="330">
        <v>0.59842139876572542</v>
      </c>
      <c r="G309" s="330">
        <v>0.40157860123427458</v>
      </c>
      <c r="H309" s="330">
        <v>1</v>
      </c>
      <c r="I309" s="327">
        <f>VLOOKUP($A309,[1]allTZs!$B$1:$Y$1402,17,FALSE)</f>
        <v>1718.36977871</v>
      </c>
      <c r="J309" s="300" t="str">
        <f>VLOOKUP($A309,[1]allTZs!$B$1:$Y$1402,23,FALSE)</f>
        <v>Area Structure Plan</v>
      </c>
      <c r="K309" s="327">
        <f t="shared" si="4"/>
        <v>1028.3092465723882</v>
      </c>
      <c r="L309" s="327">
        <f t="shared" si="4"/>
        <v>690.06053213761174</v>
      </c>
    </row>
    <row r="310" spans="1:12" s="300" customFormat="1" ht="11.5" x14ac:dyDescent="0.25">
      <c r="A310" s="326">
        <v>2170</v>
      </c>
      <c r="B310" s="326" t="s">
        <v>240</v>
      </c>
      <c r="C310" s="327">
        <v>32.8753016884</v>
      </c>
      <c r="D310" s="327">
        <v>5.7108891928099996E-7</v>
      </c>
      <c r="E310" s="327">
        <v>32.875302259488919</v>
      </c>
      <c r="F310" s="330">
        <v>0.99999998262863365</v>
      </c>
      <c r="G310" s="330">
        <v>1.7371366345876393E-8</v>
      </c>
      <c r="H310" s="330">
        <v>1</v>
      </c>
      <c r="I310" s="327">
        <f>VLOOKUP($A310,[1]allTZs!$B$1:$Y$1402,17,FALSE)</f>
        <v>3271.0189976000001</v>
      </c>
      <c r="J310" s="300" t="str">
        <f>VLOOKUP($A310,[1]allTZs!$B$1:$Y$1402,23,FALSE)</f>
        <v>Area Structure Plan</v>
      </c>
      <c r="K310" s="327">
        <f t="shared" si="4"/>
        <v>3271.0189407779308</v>
      </c>
      <c r="L310" s="327">
        <f t="shared" si="4"/>
        <v>5.6822069331630978E-5</v>
      </c>
    </row>
    <row r="311" spans="1:12" s="300" customFormat="1" ht="11.5" x14ac:dyDescent="0.25">
      <c r="A311" s="326">
        <v>2171</v>
      </c>
      <c r="B311" s="326" t="s">
        <v>240</v>
      </c>
      <c r="C311" s="327">
        <v>33.8993643425</v>
      </c>
      <c r="D311" s="327">
        <v>0</v>
      </c>
      <c r="E311" s="327">
        <v>33.8993643425</v>
      </c>
      <c r="F311" s="330">
        <v>1</v>
      </c>
      <c r="G311" s="330">
        <v>0</v>
      </c>
      <c r="H311" s="330">
        <v>1</v>
      </c>
      <c r="I311" s="327">
        <f>VLOOKUP($A311,[1]allTZs!$B$1:$Y$1402,17,FALSE)</f>
        <v>2154</v>
      </c>
      <c r="J311" s="300" t="str">
        <f>VLOOKUP($A311,[1]allTZs!$B$1:$Y$1402,23,FALSE)</f>
        <v>Area Structure Plan</v>
      </c>
      <c r="K311" s="327">
        <f t="shared" si="4"/>
        <v>2154</v>
      </c>
      <c r="L311" s="327">
        <f t="shared" si="4"/>
        <v>0</v>
      </c>
    </row>
    <row r="312" spans="1:12" s="300" customFormat="1" ht="11.5" x14ac:dyDescent="0.25">
      <c r="A312" s="326">
        <v>2172</v>
      </c>
      <c r="B312" s="326" t="s">
        <v>240</v>
      </c>
      <c r="C312" s="327">
        <v>36.587330161200001</v>
      </c>
      <c r="D312" s="327">
        <v>0</v>
      </c>
      <c r="E312" s="327">
        <v>36.587330161200001</v>
      </c>
      <c r="F312" s="330">
        <v>1</v>
      </c>
      <c r="G312" s="330">
        <v>0</v>
      </c>
      <c r="H312" s="330">
        <v>1</v>
      </c>
      <c r="I312" s="327">
        <f>VLOOKUP($A312,[1]allTZs!$B$1:$Y$1402,17,FALSE)</f>
        <v>2869</v>
      </c>
      <c r="J312" s="300" t="str">
        <f>VLOOKUP($A312,[1]allTZs!$B$1:$Y$1402,23,FALSE)</f>
        <v>Area Structure Plan</v>
      </c>
      <c r="K312" s="327">
        <f t="shared" si="4"/>
        <v>2869</v>
      </c>
      <c r="L312" s="327">
        <f t="shared" si="4"/>
        <v>0</v>
      </c>
    </row>
    <row r="313" spans="1:12" s="300" customFormat="1" ht="11.5" x14ac:dyDescent="0.25">
      <c r="A313" s="326">
        <v>2180</v>
      </c>
      <c r="B313" s="326" t="s">
        <v>240</v>
      </c>
      <c r="C313" s="327">
        <v>59.221367044600001</v>
      </c>
      <c r="D313" s="327">
        <v>5.9889034357300002</v>
      </c>
      <c r="E313" s="327">
        <v>65.210270480329996</v>
      </c>
      <c r="F313" s="330">
        <v>0.90816011969254928</v>
      </c>
      <c r="G313" s="330">
        <v>9.1839880307450814E-2</v>
      </c>
      <c r="H313" s="330">
        <v>1</v>
      </c>
      <c r="I313" s="327">
        <f>VLOOKUP($A313,[1]allTZs!$B$1:$Y$1402,17,FALSE)</f>
        <v>3755.6761163800002</v>
      </c>
      <c r="J313" s="300" t="str">
        <f>VLOOKUP($A313,[1]allTZs!$B$1:$Y$1402,23,FALSE)</f>
        <v>Area Structure Plan</v>
      </c>
      <c r="K313" s="327">
        <f t="shared" si="4"/>
        <v>3410.7552713781097</v>
      </c>
      <c r="L313" s="327">
        <f t="shared" si="4"/>
        <v>344.92084500189094</v>
      </c>
    </row>
    <row r="314" spans="1:12" s="300" customFormat="1" ht="11.5" x14ac:dyDescent="0.25">
      <c r="A314" s="326">
        <v>2803</v>
      </c>
      <c r="B314" s="326" t="s">
        <v>240</v>
      </c>
      <c r="C314" s="327">
        <v>8.23113142208E-2</v>
      </c>
      <c r="D314" s="327">
        <v>0</v>
      </c>
      <c r="E314" s="327">
        <v>8.23113142208E-2</v>
      </c>
      <c r="F314" s="330">
        <v>1</v>
      </c>
      <c r="G314" s="330">
        <v>0</v>
      </c>
      <c r="H314" s="330">
        <v>1</v>
      </c>
      <c r="I314" s="327">
        <f>VLOOKUP($A314,[1]allTZs!$B$1:$Y$1402,17,FALSE)</f>
        <v>306</v>
      </c>
      <c r="J314" s="300" t="str">
        <f>VLOOKUP($A314,[1]allTZs!$B$1:$Y$1402,23,FALSE)</f>
        <v>Buildout</v>
      </c>
      <c r="K314" s="327">
        <f t="shared" si="4"/>
        <v>306</v>
      </c>
      <c r="L314" s="327">
        <f t="shared" si="4"/>
        <v>0</v>
      </c>
    </row>
    <row r="315" spans="1:12" s="300" customFormat="1" ht="11.5" x14ac:dyDescent="0.25">
      <c r="A315" s="326">
        <v>2804</v>
      </c>
      <c r="B315" s="326" t="s">
        <v>240</v>
      </c>
      <c r="C315" s="327">
        <v>67.246385039200007</v>
      </c>
      <c r="D315" s="327">
        <v>99.0534418031</v>
      </c>
      <c r="E315" s="327">
        <v>166.29982684230001</v>
      </c>
      <c r="F315" s="330">
        <v>0.40436834070169475</v>
      </c>
      <c r="G315" s="330">
        <v>0.5956316592983053</v>
      </c>
      <c r="H315" s="330">
        <v>1</v>
      </c>
      <c r="I315" s="327">
        <f>VLOOKUP($A315,[1]allTZs!$B$1:$Y$1402,17,FALSE)</f>
        <v>10531.618348800001</v>
      </c>
      <c r="J315" s="300" t="str">
        <f>VLOOKUP($A315,[1]allTZs!$B$1:$Y$1402,23,FALSE)</f>
        <v>Area Structure Plan</v>
      </c>
      <c r="K315" s="327">
        <f t="shared" si="4"/>
        <v>4258.6530366077786</v>
      </c>
      <c r="L315" s="327">
        <f t="shared" si="4"/>
        <v>6272.9653121922229</v>
      </c>
    </row>
    <row r="316" spans="1:12" s="300" customFormat="1" ht="11.5" x14ac:dyDescent="0.25">
      <c r="A316" s="326">
        <v>2805</v>
      </c>
      <c r="B316" s="326" t="s">
        <v>240</v>
      </c>
      <c r="C316" s="327">
        <v>78.722893642700001</v>
      </c>
      <c r="D316" s="327">
        <v>0</v>
      </c>
      <c r="E316" s="327">
        <v>78.722893642700001</v>
      </c>
      <c r="F316" s="330">
        <v>1</v>
      </c>
      <c r="G316" s="330">
        <v>0</v>
      </c>
      <c r="H316" s="330">
        <v>1</v>
      </c>
      <c r="I316" s="327">
        <f>VLOOKUP($A316,[1]allTZs!$B$1:$Y$1402,17,FALSE)</f>
        <v>2576.9791917699999</v>
      </c>
      <c r="J316" s="300" t="str">
        <f>VLOOKUP($A316,[1]allTZs!$B$1:$Y$1402,23,FALSE)</f>
        <v>Area Structure Plan</v>
      </c>
      <c r="K316" s="327">
        <f t="shared" si="4"/>
        <v>2576.9791917699999</v>
      </c>
      <c r="L316" s="327">
        <f t="shared" si="4"/>
        <v>0</v>
      </c>
    </row>
    <row r="317" spans="1:12" s="300" customFormat="1" ht="11.5" x14ac:dyDescent="0.25">
      <c r="A317" s="326">
        <v>2806</v>
      </c>
      <c r="B317" s="326" t="s">
        <v>240</v>
      </c>
      <c r="C317" s="327">
        <v>47.829449132299999</v>
      </c>
      <c r="D317" s="327">
        <v>0</v>
      </c>
      <c r="E317" s="327">
        <v>47.829449132299999</v>
      </c>
      <c r="F317" s="330">
        <v>1</v>
      </c>
      <c r="G317" s="330">
        <v>0</v>
      </c>
      <c r="H317" s="330">
        <v>1</v>
      </c>
      <c r="I317" s="327">
        <f>VLOOKUP($A317,[1]allTZs!$B$1:$Y$1402,17,FALSE)</f>
        <v>1582.68332227</v>
      </c>
      <c r="J317" s="300" t="str">
        <f>VLOOKUP($A317,[1]allTZs!$B$1:$Y$1402,23,FALSE)</f>
        <v>Area Structure Plan</v>
      </c>
      <c r="K317" s="327">
        <f t="shared" si="4"/>
        <v>1582.68332227</v>
      </c>
      <c r="L317" s="327">
        <f t="shared" si="4"/>
        <v>0</v>
      </c>
    </row>
    <row r="318" spans="1:12" s="300" customFormat="1" ht="11.5" x14ac:dyDescent="0.25">
      <c r="A318" s="326">
        <v>2807</v>
      </c>
      <c r="B318" s="326" t="s">
        <v>240</v>
      </c>
      <c r="C318" s="327">
        <v>15.893380736399999</v>
      </c>
      <c r="D318" s="327">
        <v>0</v>
      </c>
      <c r="E318" s="327">
        <v>15.893380736399999</v>
      </c>
      <c r="F318" s="330">
        <v>1</v>
      </c>
      <c r="G318" s="330">
        <v>0</v>
      </c>
      <c r="H318" s="330">
        <v>1</v>
      </c>
      <c r="I318" s="327">
        <f>VLOOKUP($A318,[1]allTZs!$B$1:$Y$1402,17,FALSE)</f>
        <v>522.16231912199999</v>
      </c>
      <c r="J318" s="300" t="str">
        <f>VLOOKUP($A318,[1]allTZs!$B$1:$Y$1402,23,FALSE)</f>
        <v>Area Structure Plan</v>
      </c>
      <c r="K318" s="327">
        <f t="shared" si="4"/>
        <v>522.16231912199999</v>
      </c>
      <c r="L318" s="327">
        <f t="shared" si="4"/>
        <v>0</v>
      </c>
    </row>
    <row r="319" spans="1:12" s="300" customFormat="1" ht="11.5" x14ac:dyDescent="0.25">
      <c r="A319" s="326">
        <v>2808</v>
      </c>
      <c r="B319" s="326" t="s">
        <v>240</v>
      </c>
      <c r="C319" s="327">
        <v>21.060809872099998</v>
      </c>
      <c r="D319" s="327">
        <v>0.81571963831500005</v>
      </c>
      <c r="E319" s="327">
        <v>21.876529510414997</v>
      </c>
      <c r="F319" s="330">
        <v>0.96271256654641446</v>
      </c>
      <c r="G319" s="330">
        <v>3.7287433453585567E-2</v>
      </c>
      <c r="H319" s="330">
        <v>1</v>
      </c>
      <c r="I319" s="327">
        <f>VLOOKUP($A319,[1]allTZs!$B$1:$Y$1402,17,FALSE)</f>
        <v>1</v>
      </c>
      <c r="J319" s="300" t="str">
        <f>VLOOKUP($A319,[1]allTZs!$B$1:$Y$1402,23,FALSE)</f>
        <v>Area Structure Plan</v>
      </c>
      <c r="K319" s="327">
        <f t="shared" si="4"/>
        <v>0.96271256654641446</v>
      </c>
      <c r="L319" s="327">
        <f t="shared" si="4"/>
        <v>3.7287433453585567E-2</v>
      </c>
    </row>
    <row r="320" spans="1:12" s="300" customFormat="1" ht="11.5" x14ac:dyDescent="0.25">
      <c r="A320" s="326">
        <v>2809</v>
      </c>
      <c r="B320" s="326" t="s">
        <v>240</v>
      </c>
      <c r="C320" s="327">
        <v>108.92613328</v>
      </c>
      <c r="D320" s="327">
        <v>0</v>
      </c>
      <c r="E320" s="327">
        <v>108.92613328</v>
      </c>
      <c r="F320" s="330">
        <v>1</v>
      </c>
      <c r="G320" s="330">
        <v>0</v>
      </c>
      <c r="H320" s="330">
        <v>1</v>
      </c>
      <c r="I320" s="327">
        <f>VLOOKUP($A320,[1]allTZs!$B$1:$Y$1402,17,FALSE)</f>
        <v>4709</v>
      </c>
      <c r="J320" s="300" t="str">
        <f>VLOOKUP($A320,[1]allTZs!$B$1:$Y$1402,23,FALSE)</f>
        <v>Area Structure Plan</v>
      </c>
      <c r="K320" s="327">
        <f t="shared" si="4"/>
        <v>4709</v>
      </c>
      <c r="L320" s="327">
        <f t="shared" si="4"/>
        <v>0</v>
      </c>
    </row>
    <row r="321" spans="1:12" s="300" customFormat="1" ht="11.5" x14ac:dyDescent="0.25">
      <c r="A321" s="326">
        <v>2810</v>
      </c>
      <c r="B321" s="326" t="s">
        <v>240</v>
      </c>
      <c r="C321" s="327">
        <v>93.770710497099998</v>
      </c>
      <c r="D321" s="327">
        <v>0</v>
      </c>
      <c r="E321" s="327">
        <v>93.770710497099998</v>
      </c>
      <c r="F321" s="330">
        <v>1</v>
      </c>
      <c r="G321" s="330">
        <v>0</v>
      </c>
      <c r="H321" s="330">
        <v>1</v>
      </c>
      <c r="I321" s="327">
        <f>VLOOKUP($A321,[1]allTZs!$B$1:$Y$1402,17,FALSE)</f>
        <v>4166</v>
      </c>
      <c r="J321" s="300" t="str">
        <f>VLOOKUP($A321,[1]allTZs!$B$1:$Y$1402,23,FALSE)</f>
        <v>Area Structure Plan</v>
      </c>
      <c r="K321" s="327">
        <f t="shared" si="4"/>
        <v>4166</v>
      </c>
      <c r="L321" s="327">
        <f t="shared" si="4"/>
        <v>0</v>
      </c>
    </row>
    <row r="322" spans="1:12" s="300" customFormat="1" ht="11.5" x14ac:dyDescent="0.25">
      <c r="A322" s="326">
        <v>2811</v>
      </c>
      <c r="B322" s="326" t="s">
        <v>240</v>
      </c>
      <c r="C322" s="327">
        <v>61.171900163899998</v>
      </c>
      <c r="D322" s="327">
        <v>0</v>
      </c>
      <c r="E322" s="327">
        <v>61.171900163899998</v>
      </c>
      <c r="F322" s="330">
        <v>1</v>
      </c>
      <c r="G322" s="330">
        <v>0</v>
      </c>
      <c r="H322" s="330">
        <v>1</v>
      </c>
      <c r="I322" s="327">
        <f>VLOOKUP($A322,[1]allTZs!$B$1:$Y$1402,17,FALSE)</f>
        <v>3244</v>
      </c>
      <c r="J322" s="300" t="str">
        <f>VLOOKUP($A322,[1]allTZs!$B$1:$Y$1402,23,FALSE)</f>
        <v>Area Structure Plan</v>
      </c>
      <c r="K322" s="327">
        <f t="shared" si="4"/>
        <v>3244</v>
      </c>
      <c r="L322" s="327">
        <f t="shared" si="4"/>
        <v>0</v>
      </c>
    </row>
    <row r="323" spans="1:12" s="300" customFormat="1" ht="11.5" x14ac:dyDescent="0.25">
      <c r="A323" s="326">
        <v>2812</v>
      </c>
      <c r="B323" s="326" t="s">
        <v>240</v>
      </c>
      <c r="C323" s="327">
        <v>35.746966866800001</v>
      </c>
      <c r="D323" s="327">
        <v>0</v>
      </c>
      <c r="E323" s="327">
        <v>35.746966866800001</v>
      </c>
      <c r="F323" s="330">
        <v>1</v>
      </c>
      <c r="G323" s="330">
        <v>0</v>
      </c>
      <c r="H323" s="330">
        <v>1</v>
      </c>
      <c r="I323" s="327">
        <f>VLOOKUP($A323,[1]allTZs!$B$1:$Y$1402,17,FALSE)</f>
        <v>1497</v>
      </c>
      <c r="J323" s="300" t="str">
        <f>VLOOKUP($A323,[1]allTZs!$B$1:$Y$1402,23,FALSE)</f>
        <v>Area Structure Plan</v>
      </c>
      <c r="K323" s="327">
        <f t="shared" si="4"/>
        <v>1497</v>
      </c>
      <c r="L323" s="327">
        <f t="shared" si="4"/>
        <v>0</v>
      </c>
    </row>
    <row r="324" spans="1:12" s="300" customFormat="1" ht="11.5" x14ac:dyDescent="0.25">
      <c r="A324" s="326">
        <v>2813</v>
      </c>
      <c r="B324" s="326" t="s">
        <v>240</v>
      </c>
      <c r="C324" s="327">
        <v>33.056764781600002</v>
      </c>
      <c r="D324" s="327">
        <v>0</v>
      </c>
      <c r="E324" s="327">
        <v>33.056764781600002</v>
      </c>
      <c r="F324" s="330">
        <v>1</v>
      </c>
      <c r="G324" s="330">
        <v>0</v>
      </c>
      <c r="H324" s="330">
        <v>1</v>
      </c>
      <c r="I324" s="327">
        <f>VLOOKUP($A324,[1]allTZs!$B$1:$Y$1402,17,FALSE)</f>
        <v>1568</v>
      </c>
      <c r="J324" s="300" t="str">
        <f>VLOOKUP($A324,[1]allTZs!$B$1:$Y$1402,23,FALSE)</f>
        <v>Area Structure Plan</v>
      </c>
      <c r="K324" s="327">
        <f t="shared" si="4"/>
        <v>1568</v>
      </c>
      <c r="L324" s="327">
        <f t="shared" si="4"/>
        <v>0</v>
      </c>
    </row>
    <row r="325" spans="1:12" s="300" customFormat="1" ht="11.5" x14ac:dyDescent="0.25">
      <c r="A325" s="326">
        <v>2815</v>
      </c>
      <c r="B325" s="326" t="s">
        <v>240</v>
      </c>
      <c r="C325" s="327">
        <v>0</v>
      </c>
      <c r="D325" s="327">
        <v>45.839078477375935</v>
      </c>
      <c r="E325" s="327">
        <v>45.839078477375935</v>
      </c>
      <c r="F325" s="330">
        <v>0</v>
      </c>
      <c r="G325" s="330">
        <v>1</v>
      </c>
      <c r="H325" s="330">
        <v>1</v>
      </c>
      <c r="I325" s="327">
        <f>VLOOKUP($A325,[1]allTZs!$B$1:$Y$1402,17,FALSE)</f>
        <v>5078</v>
      </c>
      <c r="J325" s="300" t="str">
        <f>VLOOKUP($A325,[1]allTZs!$B$1:$Y$1402,23,FALSE)</f>
        <v>Area Structure Plan</v>
      </c>
      <c r="K325" s="327">
        <f t="shared" ref="K325:L388" si="5">$I325*F325</f>
        <v>0</v>
      </c>
      <c r="L325" s="327">
        <f t="shared" si="5"/>
        <v>5078</v>
      </c>
    </row>
    <row r="326" spans="1:12" s="300" customFormat="1" ht="11.5" x14ac:dyDescent="0.25">
      <c r="A326" s="326">
        <v>2816</v>
      </c>
      <c r="B326" s="326" t="s">
        <v>240</v>
      </c>
      <c r="C326" s="327">
        <v>0.42557275618399998</v>
      </c>
      <c r="D326" s="327">
        <v>82.538255767500004</v>
      </c>
      <c r="E326" s="327">
        <v>82.963828523684001</v>
      </c>
      <c r="F326" s="330">
        <v>5.1296180969096685E-3</v>
      </c>
      <c r="G326" s="330">
        <v>0.99487038190309041</v>
      </c>
      <c r="H326" s="330">
        <v>1</v>
      </c>
      <c r="I326" s="327">
        <f>VLOOKUP($A326,[1]allTZs!$B$1:$Y$1402,17,FALSE)</f>
        <v>5397.4502802099996</v>
      </c>
      <c r="J326" s="300" t="str">
        <f>VLOOKUP($A326,[1]allTZs!$B$1:$Y$1402,23,FALSE)</f>
        <v>Area Structure Plan</v>
      </c>
      <c r="K326" s="327">
        <f t="shared" si="5"/>
        <v>27.686858634535376</v>
      </c>
      <c r="L326" s="327">
        <f t="shared" si="5"/>
        <v>5369.7634215754642</v>
      </c>
    </row>
    <row r="327" spans="1:12" s="300" customFormat="1" ht="11.5" x14ac:dyDescent="0.25">
      <c r="A327" s="326">
        <v>2817</v>
      </c>
      <c r="B327" s="326" t="s">
        <v>240</v>
      </c>
      <c r="C327" s="327">
        <v>14.7330829722</v>
      </c>
      <c r="D327" s="327">
        <v>0</v>
      </c>
      <c r="E327" s="327">
        <v>14.7330829722</v>
      </c>
      <c r="F327" s="330">
        <v>1</v>
      </c>
      <c r="G327" s="330">
        <v>0</v>
      </c>
      <c r="H327" s="330">
        <v>1</v>
      </c>
      <c r="I327" s="327">
        <f>VLOOKUP($A327,[1]allTZs!$B$1:$Y$1402,17,FALSE)</f>
        <v>978</v>
      </c>
      <c r="J327" s="300" t="str">
        <f>VLOOKUP($A327,[1]allTZs!$B$1:$Y$1402,23,FALSE)</f>
        <v>Buildout</v>
      </c>
      <c r="K327" s="327">
        <f t="shared" si="5"/>
        <v>978</v>
      </c>
      <c r="L327" s="327">
        <f t="shared" si="5"/>
        <v>0</v>
      </c>
    </row>
    <row r="328" spans="1:12" s="300" customFormat="1" ht="11.5" x14ac:dyDescent="0.25">
      <c r="A328" s="326">
        <v>2818</v>
      </c>
      <c r="B328" s="326" t="s">
        <v>240</v>
      </c>
      <c r="C328" s="327">
        <v>23.0866424118</v>
      </c>
      <c r="D328" s="327">
        <v>0</v>
      </c>
      <c r="E328" s="327">
        <v>23.0866424118</v>
      </c>
      <c r="F328" s="330">
        <v>1</v>
      </c>
      <c r="G328" s="330">
        <v>0</v>
      </c>
      <c r="H328" s="330">
        <v>1</v>
      </c>
      <c r="I328" s="327">
        <f>VLOOKUP($A328,[1]allTZs!$B$1:$Y$1402,17,FALSE)</f>
        <v>1251</v>
      </c>
      <c r="J328" s="300" t="str">
        <f>VLOOKUP($A328,[1]allTZs!$B$1:$Y$1402,23,FALSE)</f>
        <v>Area Structure Plan</v>
      </c>
      <c r="K328" s="327">
        <f t="shared" si="5"/>
        <v>1251</v>
      </c>
      <c r="L328" s="327">
        <f t="shared" si="5"/>
        <v>0</v>
      </c>
    </row>
    <row r="329" spans="1:12" s="300" customFormat="1" ht="11.5" x14ac:dyDescent="0.25">
      <c r="A329" s="326">
        <v>2819</v>
      </c>
      <c r="B329" s="326" t="s">
        <v>240</v>
      </c>
      <c r="C329" s="327">
        <v>60.123564704800003</v>
      </c>
      <c r="D329" s="327">
        <v>0</v>
      </c>
      <c r="E329" s="327">
        <v>60.123564704800003</v>
      </c>
      <c r="F329" s="330">
        <v>1</v>
      </c>
      <c r="G329" s="330">
        <v>0</v>
      </c>
      <c r="H329" s="330">
        <v>1</v>
      </c>
      <c r="I329" s="327">
        <f>VLOOKUP($A329,[1]allTZs!$B$1:$Y$1402,17,FALSE)</f>
        <v>2471</v>
      </c>
      <c r="J329" s="300" t="str">
        <f>VLOOKUP($A329,[1]allTZs!$B$1:$Y$1402,23,FALSE)</f>
        <v>Area Structure Plan</v>
      </c>
      <c r="K329" s="327">
        <f t="shared" si="5"/>
        <v>2471</v>
      </c>
      <c r="L329" s="327">
        <f t="shared" si="5"/>
        <v>0</v>
      </c>
    </row>
    <row r="330" spans="1:12" s="300" customFormat="1" ht="11.5" x14ac:dyDescent="0.25">
      <c r="A330" s="326">
        <v>2901</v>
      </c>
      <c r="B330" s="326" t="s">
        <v>240</v>
      </c>
      <c r="C330" s="327">
        <v>93.702913712500006</v>
      </c>
      <c r="D330" s="327">
        <v>0</v>
      </c>
      <c r="E330" s="327">
        <v>93.702913712500006</v>
      </c>
      <c r="F330" s="330">
        <v>1</v>
      </c>
      <c r="G330" s="330">
        <v>0</v>
      </c>
      <c r="H330" s="330">
        <v>1</v>
      </c>
      <c r="I330" s="327">
        <f>VLOOKUP($A330,[1]allTZs!$B$1:$Y$1402,17,FALSE)</f>
        <v>2622</v>
      </c>
      <c r="J330" s="300" t="str">
        <f>VLOOKUP($A330,[1]allTZs!$B$1:$Y$1402,23,FALSE)</f>
        <v>Area Structure Plan</v>
      </c>
      <c r="K330" s="327">
        <f t="shared" si="5"/>
        <v>2622</v>
      </c>
      <c r="L330" s="327">
        <f t="shared" si="5"/>
        <v>0</v>
      </c>
    </row>
    <row r="331" spans="1:12" s="300" customFormat="1" ht="11.5" x14ac:dyDescent="0.25">
      <c r="A331" s="326">
        <v>2902</v>
      </c>
      <c r="B331" s="326" t="s">
        <v>240</v>
      </c>
      <c r="C331" s="327">
        <v>102.41923215600001</v>
      </c>
      <c r="D331" s="327">
        <v>0</v>
      </c>
      <c r="E331" s="327">
        <v>102.41923215600001</v>
      </c>
      <c r="F331" s="330">
        <v>1</v>
      </c>
      <c r="G331" s="330">
        <v>0</v>
      </c>
      <c r="H331" s="330">
        <v>1</v>
      </c>
      <c r="I331" s="327">
        <f>VLOOKUP($A331,[1]allTZs!$B$1:$Y$1402,17,FALSE)</f>
        <v>4460</v>
      </c>
      <c r="J331" s="300" t="str">
        <f>VLOOKUP($A331,[1]allTZs!$B$1:$Y$1402,23,FALSE)</f>
        <v>Area Structure Plan</v>
      </c>
      <c r="K331" s="327">
        <f t="shared" si="5"/>
        <v>4460</v>
      </c>
      <c r="L331" s="327">
        <f t="shared" si="5"/>
        <v>0</v>
      </c>
    </row>
    <row r="332" spans="1:12" s="300" customFormat="1" ht="11.5" x14ac:dyDescent="0.25">
      <c r="A332" s="326">
        <v>2903</v>
      </c>
      <c r="B332" s="326" t="s">
        <v>240</v>
      </c>
      <c r="C332" s="327">
        <v>0</v>
      </c>
      <c r="D332" s="327">
        <v>8.8804968440399996</v>
      </c>
      <c r="E332" s="327">
        <v>8.8804968440399996</v>
      </c>
      <c r="F332" s="330">
        <v>0</v>
      </c>
      <c r="G332" s="330">
        <v>1</v>
      </c>
      <c r="H332" s="330">
        <v>1</v>
      </c>
      <c r="I332" s="327">
        <f>VLOOKUP($A332,[1]allTZs!$B$1:$Y$1402,17,FALSE)</f>
        <v>970.2</v>
      </c>
      <c r="J332" s="300" t="str">
        <f>VLOOKUP($A332,[1]allTZs!$B$1:$Y$1402,23,FALSE)</f>
        <v>Area Structure Plan</v>
      </c>
      <c r="K332" s="327">
        <f t="shared" si="5"/>
        <v>0</v>
      </c>
      <c r="L332" s="327">
        <f t="shared" si="5"/>
        <v>970.2</v>
      </c>
    </row>
    <row r="333" spans="1:12" s="300" customFormat="1" ht="11.5" x14ac:dyDescent="0.25">
      <c r="A333" s="326">
        <v>2904</v>
      </c>
      <c r="B333" s="326" t="s">
        <v>240</v>
      </c>
      <c r="C333" s="327">
        <v>74.610991331500003</v>
      </c>
      <c r="D333" s="327">
        <v>0</v>
      </c>
      <c r="E333" s="327">
        <v>74.610991331500003</v>
      </c>
      <c r="F333" s="330">
        <v>1</v>
      </c>
      <c r="G333" s="330">
        <v>0</v>
      </c>
      <c r="H333" s="330">
        <v>1</v>
      </c>
      <c r="I333" s="327">
        <f>VLOOKUP($A333,[1]allTZs!$B$1:$Y$1402,17,FALSE)</f>
        <v>3580</v>
      </c>
      <c r="J333" s="300" t="str">
        <f>VLOOKUP($A333,[1]allTZs!$B$1:$Y$1402,23,FALSE)</f>
        <v>Area Structure Plan</v>
      </c>
      <c r="K333" s="327">
        <f t="shared" si="5"/>
        <v>3580</v>
      </c>
      <c r="L333" s="327">
        <f t="shared" si="5"/>
        <v>0</v>
      </c>
    </row>
    <row r="334" spans="1:12" s="300" customFormat="1" ht="11.5" x14ac:dyDescent="0.25">
      <c r="A334" s="326">
        <v>2905</v>
      </c>
      <c r="B334" s="326" t="s">
        <v>240</v>
      </c>
      <c r="C334" s="327">
        <v>117.046953837</v>
      </c>
      <c r="D334" s="327">
        <v>0</v>
      </c>
      <c r="E334" s="327">
        <v>117.046953837</v>
      </c>
      <c r="F334" s="330">
        <v>1</v>
      </c>
      <c r="G334" s="330">
        <v>0</v>
      </c>
      <c r="H334" s="330">
        <v>1</v>
      </c>
      <c r="I334" s="327">
        <f>VLOOKUP($A334,[1]allTZs!$B$1:$Y$1402,17,FALSE)</f>
        <v>5972</v>
      </c>
      <c r="J334" s="300" t="str">
        <f>VLOOKUP($A334,[1]allTZs!$B$1:$Y$1402,23,FALSE)</f>
        <v>Area Structure Plan</v>
      </c>
      <c r="K334" s="327">
        <f t="shared" si="5"/>
        <v>5972</v>
      </c>
      <c r="L334" s="327">
        <f t="shared" si="5"/>
        <v>0</v>
      </c>
    </row>
    <row r="335" spans="1:12" s="300" customFormat="1" ht="11.5" x14ac:dyDescent="0.25">
      <c r="A335" s="326">
        <v>2906</v>
      </c>
      <c r="B335" s="326" t="s">
        <v>240</v>
      </c>
      <c r="C335" s="327">
        <v>21.2453230554</v>
      </c>
      <c r="D335" s="327">
        <v>0</v>
      </c>
      <c r="E335" s="327">
        <v>21.2453230554</v>
      </c>
      <c r="F335" s="330">
        <v>1</v>
      </c>
      <c r="G335" s="330">
        <v>0</v>
      </c>
      <c r="H335" s="330">
        <v>1</v>
      </c>
      <c r="I335" s="327">
        <f>VLOOKUP($A335,[1]allTZs!$B$1:$Y$1402,17,FALSE)</f>
        <v>0</v>
      </c>
      <c r="J335" s="300" t="str">
        <f>VLOOKUP($A335,[1]allTZs!$B$1:$Y$1402,23,FALSE)</f>
        <v>Area Structure Plan</v>
      </c>
      <c r="K335" s="327">
        <f t="shared" si="5"/>
        <v>0</v>
      </c>
      <c r="L335" s="327">
        <f t="shared" si="5"/>
        <v>0</v>
      </c>
    </row>
    <row r="336" spans="1:12" s="300" customFormat="1" ht="11.5" x14ac:dyDescent="0.25">
      <c r="A336" s="326">
        <v>2907</v>
      </c>
      <c r="B336" s="326" t="s">
        <v>240</v>
      </c>
      <c r="C336" s="327">
        <v>21.058880306199999</v>
      </c>
      <c r="D336" s="327">
        <v>0</v>
      </c>
      <c r="E336" s="327">
        <v>21.058880306199999</v>
      </c>
      <c r="F336" s="330">
        <v>1</v>
      </c>
      <c r="G336" s="330">
        <v>0</v>
      </c>
      <c r="H336" s="330">
        <v>1</v>
      </c>
      <c r="I336" s="327">
        <f>VLOOKUP($A336,[1]allTZs!$B$1:$Y$1402,17,FALSE)</f>
        <v>5</v>
      </c>
      <c r="J336" s="300" t="str">
        <f>VLOOKUP($A336,[1]allTZs!$B$1:$Y$1402,23,FALSE)</f>
        <v>Area Structure Plan</v>
      </c>
      <c r="K336" s="327">
        <f t="shared" si="5"/>
        <v>5</v>
      </c>
      <c r="L336" s="327">
        <f t="shared" si="5"/>
        <v>0</v>
      </c>
    </row>
    <row r="337" spans="1:12" s="300" customFormat="1" ht="11.5" x14ac:dyDescent="0.25">
      <c r="A337" s="326">
        <v>2908</v>
      </c>
      <c r="B337" s="326" t="s">
        <v>240</v>
      </c>
      <c r="C337" s="327">
        <v>0</v>
      </c>
      <c r="D337" s="327">
        <v>123.886434823</v>
      </c>
      <c r="E337" s="327">
        <v>123.886434823</v>
      </c>
      <c r="F337" s="330">
        <v>0</v>
      </c>
      <c r="G337" s="330">
        <v>1</v>
      </c>
      <c r="H337" s="330">
        <v>1</v>
      </c>
      <c r="I337" s="327">
        <f>VLOOKUP($A337,[1]allTZs!$B$1:$Y$1402,17,FALSE)</f>
        <v>0</v>
      </c>
      <c r="J337" s="300" t="str">
        <f>VLOOKUP($A337,[1]allTZs!$B$1:$Y$1402,23,FALSE)</f>
        <v>Area Structure Plan</v>
      </c>
      <c r="K337" s="327">
        <f t="shared" si="5"/>
        <v>0</v>
      </c>
      <c r="L337" s="327">
        <f t="shared" si="5"/>
        <v>0</v>
      </c>
    </row>
    <row r="338" spans="1:12" s="300" customFormat="1" ht="11.5" x14ac:dyDescent="0.25">
      <c r="A338" s="326">
        <v>2911</v>
      </c>
      <c r="B338" s="326" t="s">
        <v>240</v>
      </c>
      <c r="C338" s="327">
        <v>0</v>
      </c>
      <c r="D338" s="327">
        <v>65.964274630199995</v>
      </c>
      <c r="E338" s="327">
        <v>65.964274630199995</v>
      </c>
      <c r="F338" s="330">
        <v>0</v>
      </c>
      <c r="G338" s="330">
        <v>1</v>
      </c>
      <c r="H338" s="330">
        <v>1</v>
      </c>
      <c r="I338" s="327">
        <f>VLOOKUP($A338,[1]allTZs!$B$1:$Y$1402,17,FALSE)</f>
        <v>4191.5449188100001</v>
      </c>
      <c r="J338" s="300" t="str">
        <f>VLOOKUP($A338,[1]allTZs!$B$1:$Y$1402,23,FALSE)</f>
        <v>Area Structure Plan</v>
      </c>
      <c r="K338" s="327">
        <f t="shared" si="5"/>
        <v>0</v>
      </c>
      <c r="L338" s="327">
        <f t="shared" si="5"/>
        <v>4191.5449188100001</v>
      </c>
    </row>
    <row r="339" spans="1:12" s="300" customFormat="1" ht="11.5" x14ac:dyDescent="0.25">
      <c r="A339" s="326">
        <v>2912</v>
      </c>
      <c r="B339" s="326" t="s">
        <v>240</v>
      </c>
      <c r="C339" s="327">
        <v>0</v>
      </c>
      <c r="D339" s="327">
        <v>61.457412855199998</v>
      </c>
      <c r="E339" s="327">
        <v>61.457412855199998</v>
      </c>
      <c r="F339" s="330">
        <v>0</v>
      </c>
      <c r="G339" s="330">
        <v>1</v>
      </c>
      <c r="H339" s="330">
        <v>1</v>
      </c>
      <c r="I339" s="327">
        <f>VLOOKUP($A339,[1]allTZs!$B$1:$Y$1402,17,FALSE)</f>
        <v>3867.2987134999998</v>
      </c>
      <c r="J339" s="300" t="str">
        <f>VLOOKUP($A339,[1]allTZs!$B$1:$Y$1402,23,FALSE)</f>
        <v>Area Structure Plan</v>
      </c>
      <c r="K339" s="327">
        <f t="shared" si="5"/>
        <v>0</v>
      </c>
      <c r="L339" s="327">
        <f t="shared" si="5"/>
        <v>3867.2987134999998</v>
      </c>
    </row>
    <row r="340" spans="1:12" s="300" customFormat="1" ht="11.5" x14ac:dyDescent="0.25">
      <c r="A340" s="326">
        <v>2913</v>
      </c>
      <c r="B340" s="326" t="s">
        <v>240</v>
      </c>
      <c r="C340" s="327">
        <v>9.4736814688899997</v>
      </c>
      <c r="D340" s="327">
        <v>63.835125416216606</v>
      </c>
      <c r="E340" s="327">
        <v>73.308806885106605</v>
      </c>
      <c r="F340" s="330">
        <v>0.12922978658945641</v>
      </c>
      <c r="G340" s="330">
        <v>0.87077021341054361</v>
      </c>
      <c r="H340" s="330">
        <v>1</v>
      </c>
      <c r="I340" s="327">
        <f>VLOOKUP($A340,[1]allTZs!$B$1:$Y$1402,17,FALSE)</f>
        <v>3</v>
      </c>
      <c r="J340" s="300" t="str">
        <f>VLOOKUP($A340,[1]allTZs!$B$1:$Y$1402,23,FALSE)</f>
        <v>Buildout</v>
      </c>
      <c r="K340" s="327">
        <f t="shared" si="5"/>
        <v>0.38768935976836927</v>
      </c>
      <c r="L340" s="327">
        <f t="shared" si="5"/>
        <v>2.6123106402316307</v>
      </c>
    </row>
    <row r="341" spans="1:12" s="300" customFormat="1" ht="11.5" x14ac:dyDescent="0.25">
      <c r="A341" s="326">
        <v>2914</v>
      </c>
      <c r="B341" s="326" t="s">
        <v>240</v>
      </c>
      <c r="C341" s="327">
        <v>17.4549373306</v>
      </c>
      <c r="D341" s="327">
        <v>5.3440858588699998</v>
      </c>
      <c r="E341" s="327">
        <v>22.799023189469999</v>
      </c>
      <c r="F341" s="330">
        <v>0.76560022705980546</v>
      </c>
      <c r="G341" s="330">
        <v>0.23439977294019462</v>
      </c>
      <c r="H341" s="330">
        <v>1</v>
      </c>
      <c r="I341" s="327">
        <v>0</v>
      </c>
      <c r="J341" s="300" t="str">
        <f>VLOOKUP($A341,[1]allTZs!$B$1:$Y$1402,23,FALSE)</f>
        <v>Buildout</v>
      </c>
      <c r="K341" s="327">
        <f t="shared" si="5"/>
        <v>0</v>
      </c>
      <c r="L341" s="327">
        <f t="shared" si="5"/>
        <v>0</v>
      </c>
    </row>
    <row r="342" spans="1:12" s="300" customFormat="1" ht="11.5" x14ac:dyDescent="0.25">
      <c r="A342" s="326">
        <v>2915</v>
      </c>
      <c r="B342" s="326" t="s">
        <v>240</v>
      </c>
      <c r="C342" s="327">
        <v>62.3897156572</v>
      </c>
      <c r="D342" s="327">
        <v>0</v>
      </c>
      <c r="E342" s="327">
        <v>62.3897156572</v>
      </c>
      <c r="F342" s="330">
        <v>1</v>
      </c>
      <c r="G342" s="330">
        <v>0</v>
      </c>
      <c r="H342" s="330">
        <v>1</v>
      </c>
      <c r="I342" s="327">
        <f>VLOOKUP($A342,[1]allTZs!$B$1:$Y$1402,17,FALSE)</f>
        <v>2</v>
      </c>
      <c r="J342" s="300" t="str">
        <f>VLOOKUP($A342,[1]allTZs!$B$1:$Y$1402,23,FALSE)</f>
        <v>Buildout</v>
      </c>
      <c r="K342" s="327">
        <f t="shared" si="5"/>
        <v>2</v>
      </c>
      <c r="L342" s="327">
        <f t="shared" si="5"/>
        <v>0</v>
      </c>
    </row>
    <row r="343" spans="1:12" s="300" customFormat="1" ht="11.5" x14ac:dyDescent="0.25">
      <c r="A343" s="326">
        <v>2916</v>
      </c>
      <c r="B343" s="326" t="s">
        <v>240</v>
      </c>
      <c r="C343" s="327">
        <v>34.175868128799998</v>
      </c>
      <c r="D343" s="327">
        <v>0</v>
      </c>
      <c r="E343" s="327">
        <v>34.175868128799998</v>
      </c>
      <c r="F343" s="330">
        <v>1</v>
      </c>
      <c r="G343" s="330">
        <v>0</v>
      </c>
      <c r="H343" s="330">
        <v>1</v>
      </c>
      <c r="I343" s="327">
        <f>VLOOKUP($A343,[1]allTZs!$B$1:$Y$1402,17,FALSE)</f>
        <v>0</v>
      </c>
      <c r="J343" s="300" t="str">
        <f>VLOOKUP($A343,[1]allTZs!$B$1:$Y$1402,23,FALSE)</f>
        <v>Area Structure Plan</v>
      </c>
      <c r="K343" s="327">
        <f t="shared" si="5"/>
        <v>0</v>
      </c>
      <c r="L343" s="327">
        <f t="shared" si="5"/>
        <v>0</v>
      </c>
    </row>
    <row r="344" spans="1:12" s="300" customFormat="1" ht="11.5" x14ac:dyDescent="0.25">
      <c r="A344" s="326">
        <v>2917</v>
      </c>
      <c r="B344" s="326" t="s">
        <v>240</v>
      </c>
      <c r="C344" s="327">
        <v>114.057325574</v>
      </c>
      <c r="D344" s="327">
        <v>0</v>
      </c>
      <c r="E344" s="327">
        <v>114.057325574</v>
      </c>
      <c r="F344" s="330">
        <v>1</v>
      </c>
      <c r="G344" s="330">
        <v>0</v>
      </c>
      <c r="H344" s="330">
        <v>1</v>
      </c>
      <c r="I344" s="327">
        <f>VLOOKUP($A344,[1]allTZs!$B$1:$Y$1402,17,FALSE)</f>
        <v>6246</v>
      </c>
      <c r="J344" s="300" t="str">
        <f>VLOOKUP($A344,[1]allTZs!$B$1:$Y$1402,23,FALSE)</f>
        <v>Area Structure Plan</v>
      </c>
      <c r="K344" s="327">
        <f t="shared" si="5"/>
        <v>6246</v>
      </c>
      <c r="L344" s="327">
        <f t="shared" si="5"/>
        <v>0</v>
      </c>
    </row>
    <row r="345" spans="1:12" s="300" customFormat="1" ht="11.5" x14ac:dyDescent="0.25">
      <c r="A345" s="326">
        <v>2918</v>
      </c>
      <c r="B345" s="326" t="s">
        <v>240</v>
      </c>
      <c r="C345" s="327">
        <v>74.041870609599997</v>
      </c>
      <c r="D345" s="327">
        <v>0</v>
      </c>
      <c r="E345" s="327">
        <v>74.041870609599997</v>
      </c>
      <c r="F345" s="330">
        <v>1</v>
      </c>
      <c r="G345" s="330">
        <v>0</v>
      </c>
      <c r="H345" s="330">
        <v>1</v>
      </c>
      <c r="I345" s="327">
        <f>VLOOKUP($A345,[1]allTZs!$B$1:$Y$1402,17,FALSE)</f>
        <v>3756</v>
      </c>
      <c r="J345" s="300" t="str">
        <f>VLOOKUP($A345,[1]allTZs!$B$1:$Y$1402,23,FALSE)</f>
        <v>Area Structure Plan</v>
      </c>
      <c r="K345" s="327">
        <f t="shared" si="5"/>
        <v>3756</v>
      </c>
      <c r="L345" s="327">
        <f t="shared" si="5"/>
        <v>0</v>
      </c>
    </row>
    <row r="346" spans="1:12" s="300" customFormat="1" ht="11.5" x14ac:dyDescent="0.25">
      <c r="A346" s="326">
        <v>2919</v>
      </c>
      <c r="B346" s="326" t="s">
        <v>240</v>
      </c>
      <c r="C346" s="327">
        <v>48.905100028</v>
      </c>
      <c r="D346" s="327">
        <v>5.2016561903799996</v>
      </c>
      <c r="E346" s="327">
        <v>54.106756218379999</v>
      </c>
      <c r="F346" s="330">
        <v>0.90386309300476964</v>
      </c>
      <c r="G346" s="330">
        <v>9.6136906995230351E-2</v>
      </c>
      <c r="H346" s="330">
        <v>1</v>
      </c>
      <c r="I346" s="327">
        <f>VLOOKUP($A346,[1]allTZs!$B$1:$Y$1402,17,FALSE)</f>
        <v>7066.9740000000002</v>
      </c>
      <c r="J346" s="300" t="str">
        <f>VLOOKUP($A346,[1]allTZs!$B$1:$Y$1402,23,FALSE)</f>
        <v>Area Structure Plan</v>
      </c>
      <c r="K346" s="327">
        <f t="shared" si="5"/>
        <v>6387.5769778242893</v>
      </c>
      <c r="L346" s="327">
        <f t="shared" si="5"/>
        <v>679.39702217571107</v>
      </c>
    </row>
    <row r="347" spans="1:12" s="300" customFormat="1" ht="11.5" x14ac:dyDescent="0.25">
      <c r="A347" s="326">
        <v>2920</v>
      </c>
      <c r="B347" s="326" t="s">
        <v>240</v>
      </c>
      <c r="C347" s="327">
        <v>19.7842388386</v>
      </c>
      <c r="D347" s="327">
        <v>0</v>
      </c>
      <c r="E347" s="327">
        <v>19.7842388386</v>
      </c>
      <c r="F347" s="330">
        <v>1</v>
      </c>
      <c r="G347" s="330">
        <v>0</v>
      </c>
      <c r="H347" s="330">
        <v>1</v>
      </c>
      <c r="I347" s="327">
        <f>VLOOKUP($A347,[1]allTZs!$B$1:$Y$1402,17,FALSE)</f>
        <v>0</v>
      </c>
      <c r="J347" s="300" t="str">
        <f>VLOOKUP($A347,[1]allTZs!$B$1:$Y$1402,23,FALSE)</f>
        <v>Area Structure Plan</v>
      </c>
      <c r="K347" s="327">
        <f t="shared" si="5"/>
        <v>0</v>
      </c>
      <c r="L347" s="327">
        <f t="shared" si="5"/>
        <v>0</v>
      </c>
    </row>
    <row r="348" spans="1:12" s="300" customFormat="1" ht="11.5" x14ac:dyDescent="0.25">
      <c r="A348" s="326">
        <v>2921</v>
      </c>
      <c r="B348" s="326" t="s">
        <v>240</v>
      </c>
      <c r="C348" s="327">
        <v>78.963737413499999</v>
      </c>
      <c r="D348" s="327">
        <v>0.60338193766500003</v>
      </c>
      <c r="E348" s="327">
        <v>79.567119351165005</v>
      </c>
      <c r="F348" s="330">
        <v>0.99241669244047892</v>
      </c>
      <c r="G348" s="330">
        <v>7.5833075595210103E-3</v>
      </c>
      <c r="H348" s="330">
        <v>0.99999999999999989</v>
      </c>
      <c r="I348" s="327">
        <f>VLOOKUP($A348,[1]allTZs!$B$1:$Y$1402,17,FALSE)</f>
        <v>4147.59</v>
      </c>
      <c r="J348" s="300" t="str">
        <f>VLOOKUP($A348,[1]allTZs!$B$1:$Y$1402,23,FALSE)</f>
        <v>Area Structure Plan</v>
      </c>
      <c r="K348" s="327">
        <f t="shared" si="5"/>
        <v>4116.1375493992064</v>
      </c>
      <c r="L348" s="327">
        <f t="shared" si="5"/>
        <v>31.45245060079375</v>
      </c>
    </row>
    <row r="349" spans="1:12" s="300" customFormat="1" ht="11.5" x14ac:dyDescent="0.25">
      <c r="A349" s="326">
        <v>2922</v>
      </c>
      <c r="B349" s="326" t="s">
        <v>240</v>
      </c>
      <c r="C349" s="327">
        <v>56.589408295299997</v>
      </c>
      <c r="D349" s="327">
        <v>8.0112689634899998E-3</v>
      </c>
      <c r="E349" s="327">
        <v>56.59741956426349</v>
      </c>
      <c r="F349" s="330">
        <v>0.99985845169222964</v>
      </c>
      <c r="G349" s="330">
        <v>1.4154830777035005E-4</v>
      </c>
      <c r="H349" s="330">
        <v>1</v>
      </c>
      <c r="I349" s="327">
        <f>VLOOKUP($A349,[1]allTZs!$B$1:$Y$1402,17,FALSE)</f>
        <v>2094.1799999999998</v>
      </c>
      <c r="J349" s="300" t="str">
        <f>VLOOKUP($A349,[1]allTZs!$B$1:$Y$1402,23,FALSE)</f>
        <v>Area Structure Plan</v>
      </c>
      <c r="K349" s="327">
        <f t="shared" si="5"/>
        <v>2093.8835723648335</v>
      </c>
      <c r="L349" s="327">
        <f t="shared" si="5"/>
        <v>0.29642763516651166</v>
      </c>
    </row>
    <row r="350" spans="1:12" s="300" customFormat="1" ht="11.5" x14ac:dyDescent="0.25">
      <c r="A350" s="326">
        <v>2923</v>
      </c>
      <c r="B350" s="326" t="s">
        <v>240</v>
      </c>
      <c r="C350" s="327">
        <v>168.861137206</v>
      </c>
      <c r="D350" s="327">
        <v>0</v>
      </c>
      <c r="E350" s="327">
        <v>168.861137206</v>
      </c>
      <c r="F350" s="330">
        <v>1</v>
      </c>
      <c r="G350" s="330">
        <v>0</v>
      </c>
      <c r="H350" s="330">
        <v>1</v>
      </c>
      <c r="I350" s="327">
        <f>VLOOKUP($A350,[1]allTZs!$B$1:$Y$1402,17,FALSE)</f>
        <v>9084.6440000000002</v>
      </c>
      <c r="J350" s="300" t="str">
        <f>VLOOKUP($A350,[1]allTZs!$B$1:$Y$1402,23,FALSE)</f>
        <v>Area Structure Plan</v>
      </c>
      <c r="K350" s="327">
        <f t="shared" si="5"/>
        <v>9084.6440000000002</v>
      </c>
      <c r="L350" s="327">
        <f t="shared" si="5"/>
        <v>0</v>
      </c>
    </row>
    <row r="351" spans="1:12" s="300" customFormat="1" ht="11.5" x14ac:dyDescent="0.25">
      <c r="A351" s="326">
        <v>2924</v>
      </c>
      <c r="B351" s="326" t="s">
        <v>240</v>
      </c>
      <c r="C351" s="327">
        <v>0.151259438696</v>
      </c>
      <c r="D351" s="327">
        <v>88.319172268200006</v>
      </c>
      <c r="E351" s="327">
        <v>88.470431706896008</v>
      </c>
      <c r="F351" s="330">
        <v>1.7097174251067861E-3</v>
      </c>
      <c r="G351" s="330">
        <v>0.99829028257489316</v>
      </c>
      <c r="H351" s="330">
        <v>1</v>
      </c>
      <c r="I351" s="327">
        <f>VLOOKUP($A351,[1]allTZs!$B$1:$Y$1402,17,FALSE)</f>
        <v>8503.6697225600001</v>
      </c>
      <c r="J351" s="300" t="str">
        <f>VLOOKUP($A351,[1]allTZs!$B$1:$Y$1402,23,FALSE)</f>
        <v>Area Structure Plan</v>
      </c>
      <c r="K351" s="327">
        <f t="shared" si="5"/>
        <v>14.538872302013822</v>
      </c>
      <c r="L351" s="327">
        <f t="shared" si="5"/>
        <v>8489.130850257985</v>
      </c>
    </row>
    <row r="352" spans="1:12" s="300" customFormat="1" ht="11.5" x14ac:dyDescent="0.25">
      <c r="A352" s="326">
        <v>2925</v>
      </c>
      <c r="B352" s="326" t="s">
        <v>240</v>
      </c>
      <c r="C352" s="327">
        <v>3.3651252243899998</v>
      </c>
      <c r="D352" s="327">
        <v>38.179065127160001</v>
      </c>
      <c r="E352" s="327">
        <v>41.54419035155</v>
      </c>
      <c r="F352" s="330">
        <v>8.100110258291382E-2</v>
      </c>
      <c r="G352" s="330">
        <v>0.91899889741708618</v>
      </c>
      <c r="H352" s="330">
        <v>1</v>
      </c>
      <c r="I352" s="327">
        <f>VLOOKUP($A352,[1]allTZs!$B$1:$Y$1402,17,FALSE)</f>
        <v>1607.66644006</v>
      </c>
      <c r="J352" s="300" t="str">
        <f>VLOOKUP($A352,[1]allTZs!$B$1:$Y$1402,23,FALSE)</f>
        <v>Area Structure Plan</v>
      </c>
      <c r="K352" s="327">
        <f t="shared" si="5"/>
        <v>130.22275423040793</v>
      </c>
      <c r="L352" s="327">
        <f t="shared" si="5"/>
        <v>1477.4436858295921</v>
      </c>
    </row>
    <row r="353" spans="1:12" s="300" customFormat="1" ht="11.5" x14ac:dyDescent="0.25">
      <c r="A353" s="326">
        <v>2926</v>
      </c>
      <c r="B353" s="326" t="s">
        <v>240</v>
      </c>
      <c r="C353" s="327">
        <v>7.5346879256999996E-2</v>
      </c>
      <c r="D353" s="327">
        <v>65.232215804299997</v>
      </c>
      <c r="E353" s="327">
        <v>65.307562683556995</v>
      </c>
      <c r="F353" s="330">
        <v>1.1537236448723063E-3</v>
      </c>
      <c r="G353" s="330">
        <v>0.99884627635512768</v>
      </c>
      <c r="H353" s="330">
        <v>1</v>
      </c>
      <c r="I353" s="327">
        <f>VLOOKUP($A353,[1]allTZs!$B$1:$Y$1402,17,FALSE)</f>
        <v>4476.2651367899998</v>
      </c>
      <c r="J353" s="300" t="str">
        <f>VLOOKUP($A353,[1]allTZs!$B$1:$Y$1402,23,FALSE)</f>
        <v>Area Structure Plan</v>
      </c>
      <c r="K353" s="327">
        <f t="shared" si="5"/>
        <v>5.1643729290321918</v>
      </c>
      <c r="L353" s="327">
        <f t="shared" si="5"/>
        <v>4471.1007638609672</v>
      </c>
    </row>
    <row r="354" spans="1:12" s="300" customFormat="1" ht="11.5" x14ac:dyDescent="0.25">
      <c r="A354" s="326">
        <v>2931</v>
      </c>
      <c r="B354" s="326" t="s">
        <v>240</v>
      </c>
      <c r="C354" s="327">
        <v>48.878552863000003</v>
      </c>
      <c r="D354" s="327">
        <v>1.35608338236</v>
      </c>
      <c r="E354" s="327">
        <v>50.234636245360001</v>
      </c>
      <c r="F354" s="330">
        <v>0.97300501240346382</v>
      </c>
      <c r="G354" s="330">
        <v>2.699498759653618E-2</v>
      </c>
      <c r="H354" s="330">
        <v>1</v>
      </c>
      <c r="I354" s="327">
        <f>VLOOKUP($A354,[1]allTZs!$B$1:$Y$1402,17,FALSE)</f>
        <v>2403.7052330000001</v>
      </c>
      <c r="J354" s="300" t="str">
        <f>VLOOKUP($A354,[1]allTZs!$B$1:$Y$1402,23,FALSE)</f>
        <v>Area Structure Plan</v>
      </c>
      <c r="K354" s="327">
        <f t="shared" si="5"/>
        <v>2338.8172400494359</v>
      </c>
      <c r="L354" s="327">
        <f t="shared" si="5"/>
        <v>64.887992950564112</v>
      </c>
    </row>
    <row r="355" spans="1:12" s="300" customFormat="1" ht="11.5" x14ac:dyDescent="0.25">
      <c r="A355" s="326">
        <v>2932</v>
      </c>
      <c r="B355" s="326" t="s">
        <v>240</v>
      </c>
      <c r="C355" s="327">
        <v>42.574219045299998</v>
      </c>
      <c r="D355" s="327">
        <v>0</v>
      </c>
      <c r="E355" s="327">
        <v>42.574219045299998</v>
      </c>
      <c r="F355" s="330">
        <v>1</v>
      </c>
      <c r="G355" s="330">
        <v>0</v>
      </c>
      <c r="H355" s="330">
        <v>1</v>
      </c>
      <c r="I355" s="327">
        <f>VLOOKUP($A355,[1]allTZs!$B$1:$Y$1402,17,FALSE)</f>
        <v>1945</v>
      </c>
      <c r="J355" s="300" t="str">
        <f>VLOOKUP($A355,[1]allTZs!$B$1:$Y$1402,23,FALSE)</f>
        <v>Area Structure Plan</v>
      </c>
      <c r="K355" s="327">
        <f t="shared" si="5"/>
        <v>1945</v>
      </c>
      <c r="L355" s="327">
        <f t="shared" si="5"/>
        <v>0</v>
      </c>
    </row>
    <row r="356" spans="1:12" s="300" customFormat="1" ht="11.5" x14ac:dyDescent="0.25">
      <c r="A356" s="326">
        <v>2933</v>
      </c>
      <c r="B356" s="326" t="s">
        <v>240</v>
      </c>
      <c r="C356" s="327">
        <v>9.8911904300100009</v>
      </c>
      <c r="D356" s="327">
        <v>0</v>
      </c>
      <c r="E356" s="327">
        <v>9.8911904300100009</v>
      </c>
      <c r="F356" s="330">
        <v>1</v>
      </c>
      <c r="G356" s="330">
        <v>0</v>
      </c>
      <c r="H356" s="330">
        <v>1</v>
      </c>
      <c r="I356" s="327">
        <f>VLOOKUP($A356,[1]allTZs!$B$1:$Y$1402,17,FALSE)</f>
        <v>209</v>
      </c>
      <c r="J356" s="300" t="str">
        <f>VLOOKUP($A356,[1]allTZs!$B$1:$Y$1402,23,FALSE)</f>
        <v>Area Structure Plan</v>
      </c>
      <c r="K356" s="327">
        <f t="shared" si="5"/>
        <v>209</v>
      </c>
      <c r="L356" s="327">
        <f t="shared" si="5"/>
        <v>0</v>
      </c>
    </row>
    <row r="357" spans="1:12" s="300" customFormat="1" ht="11.5" x14ac:dyDescent="0.25">
      <c r="A357" s="326">
        <v>2934</v>
      </c>
      <c r="B357" s="326" t="s">
        <v>240</v>
      </c>
      <c r="C357" s="327">
        <v>20.7125153442</v>
      </c>
      <c r="D357" s="327">
        <v>0</v>
      </c>
      <c r="E357" s="327">
        <v>20.7125153442</v>
      </c>
      <c r="F357" s="330">
        <v>1</v>
      </c>
      <c r="G357" s="330">
        <v>0</v>
      </c>
      <c r="H357" s="330">
        <v>1</v>
      </c>
      <c r="I357" s="327">
        <f>VLOOKUP($A357,[1]allTZs!$B$1:$Y$1402,17,FALSE)</f>
        <v>1316</v>
      </c>
      <c r="J357" s="300" t="str">
        <f>VLOOKUP($A357,[1]allTZs!$B$1:$Y$1402,23,FALSE)</f>
        <v>Area Structure Plan</v>
      </c>
      <c r="K357" s="327">
        <f t="shared" si="5"/>
        <v>1316</v>
      </c>
      <c r="L357" s="327">
        <f t="shared" si="5"/>
        <v>0</v>
      </c>
    </row>
    <row r="358" spans="1:12" s="300" customFormat="1" ht="11.5" x14ac:dyDescent="0.25">
      <c r="A358" s="326">
        <v>2935</v>
      </c>
      <c r="B358" s="326" t="s">
        <v>240</v>
      </c>
      <c r="C358" s="327">
        <v>68.528048181100004</v>
      </c>
      <c r="D358" s="327">
        <v>17.682823774599999</v>
      </c>
      <c r="E358" s="327">
        <v>86.2108719557</v>
      </c>
      <c r="F358" s="330">
        <v>0.79488870285772739</v>
      </c>
      <c r="G358" s="330">
        <v>0.20511129714227261</v>
      </c>
      <c r="H358" s="330">
        <v>1</v>
      </c>
      <c r="I358" s="327">
        <f>VLOOKUP($A358,[1]allTZs!$B$1:$Y$1402,17,FALSE)</f>
        <v>6611.3710000000001</v>
      </c>
      <c r="J358" s="300" t="str">
        <f>VLOOKUP($A358,[1]allTZs!$B$1:$Y$1402,23,FALSE)</f>
        <v>Area Structure Plan</v>
      </c>
      <c r="K358" s="327">
        <f t="shared" si="5"/>
        <v>5255.3041183011965</v>
      </c>
      <c r="L358" s="327">
        <f t="shared" si="5"/>
        <v>1356.0668816988041</v>
      </c>
    </row>
    <row r="359" spans="1:12" s="300" customFormat="1" ht="11.5" x14ac:dyDescent="0.25">
      <c r="A359" s="326">
        <v>2936</v>
      </c>
      <c r="B359" s="326" t="s">
        <v>240</v>
      </c>
      <c r="C359" s="327">
        <v>0</v>
      </c>
      <c r="D359" s="327">
        <v>62.092698138199999</v>
      </c>
      <c r="E359" s="327">
        <v>62.092698138199999</v>
      </c>
      <c r="F359" s="330">
        <v>0</v>
      </c>
      <c r="G359" s="330">
        <v>1</v>
      </c>
      <c r="H359" s="330">
        <v>1</v>
      </c>
      <c r="I359" s="327">
        <f>VLOOKUP($A359,[1]allTZs!$B$1:$Y$1402,17,FALSE)</f>
        <v>3746.4447632500001</v>
      </c>
      <c r="J359" s="300" t="str">
        <f>VLOOKUP($A359,[1]allTZs!$B$1:$Y$1402,23,FALSE)</f>
        <v>Area Structure Plan</v>
      </c>
      <c r="K359" s="327">
        <f t="shared" si="5"/>
        <v>0</v>
      </c>
      <c r="L359" s="327">
        <f t="shared" si="5"/>
        <v>3746.4447632500001</v>
      </c>
    </row>
    <row r="360" spans="1:12" s="300" customFormat="1" ht="11.5" x14ac:dyDescent="0.25">
      <c r="A360" s="326">
        <v>2937</v>
      </c>
      <c r="B360" s="326" t="s">
        <v>240</v>
      </c>
      <c r="C360" s="327">
        <v>38.439669797900002</v>
      </c>
      <c r="D360" s="327">
        <v>72.586504856100007</v>
      </c>
      <c r="E360" s="327">
        <v>111.02617465400002</v>
      </c>
      <c r="F360" s="330">
        <v>0.34622168977444012</v>
      </c>
      <c r="G360" s="330">
        <v>0.65377831022555977</v>
      </c>
      <c r="H360" s="330">
        <v>0.99999999999999989</v>
      </c>
      <c r="I360" s="327">
        <f>VLOOKUP($A360,[1]allTZs!$B$1:$Y$1402,17,FALSE)</f>
        <v>7320.1451872199996</v>
      </c>
      <c r="J360" s="300" t="str">
        <f>VLOOKUP($A360,[1]allTZs!$B$1:$Y$1402,23,FALSE)</f>
        <v>Area Structure Plan</v>
      </c>
      <c r="K360" s="327">
        <f t="shared" si="5"/>
        <v>2534.3930361135435</v>
      </c>
      <c r="L360" s="327">
        <f t="shared" si="5"/>
        <v>4785.7521511064551</v>
      </c>
    </row>
    <row r="361" spans="1:12" s="300" customFormat="1" ht="11.5" x14ac:dyDescent="0.25">
      <c r="A361" s="326">
        <v>2938</v>
      </c>
      <c r="B361" s="326" t="s">
        <v>240</v>
      </c>
      <c r="C361" s="327">
        <v>0</v>
      </c>
      <c r="D361" s="327">
        <v>52.897291517900001</v>
      </c>
      <c r="E361" s="327">
        <v>52.897291517900001</v>
      </c>
      <c r="F361" s="330">
        <v>0</v>
      </c>
      <c r="G361" s="330">
        <v>1</v>
      </c>
      <c r="H361" s="330">
        <v>1</v>
      </c>
      <c r="I361" s="327">
        <f>VLOOKUP($A361,[1]allTZs!$B$1:$Y$1402,17,FALSE)</f>
        <v>3547.0505343200002</v>
      </c>
      <c r="J361" s="300" t="str">
        <f>VLOOKUP($A361,[1]allTZs!$B$1:$Y$1402,23,FALSE)</f>
        <v>Area Structure Plan</v>
      </c>
      <c r="K361" s="327">
        <f t="shared" si="5"/>
        <v>0</v>
      </c>
      <c r="L361" s="327">
        <f t="shared" si="5"/>
        <v>3547.0505343200002</v>
      </c>
    </row>
    <row r="362" spans="1:12" s="300" customFormat="1" ht="11.5" x14ac:dyDescent="0.25">
      <c r="A362" s="326">
        <v>2939</v>
      </c>
      <c r="B362" s="326" t="s">
        <v>240</v>
      </c>
      <c r="C362" s="327">
        <v>0</v>
      </c>
      <c r="D362" s="327">
        <v>52.3822249081</v>
      </c>
      <c r="E362" s="327">
        <v>52.3822249081</v>
      </c>
      <c r="F362" s="330">
        <v>0</v>
      </c>
      <c r="G362" s="330">
        <v>1</v>
      </c>
      <c r="H362" s="330">
        <v>1</v>
      </c>
      <c r="I362" s="327">
        <f>VLOOKUP($A362,[1]allTZs!$B$1:$Y$1402,17,FALSE)</f>
        <v>2896.4733584999999</v>
      </c>
      <c r="J362" s="300" t="str">
        <f>VLOOKUP($A362,[1]allTZs!$B$1:$Y$1402,23,FALSE)</f>
        <v>Area Structure Plan</v>
      </c>
      <c r="K362" s="327">
        <f t="shared" si="5"/>
        <v>0</v>
      </c>
      <c r="L362" s="327">
        <f t="shared" si="5"/>
        <v>2896.4733584999999</v>
      </c>
    </row>
    <row r="363" spans="1:12" s="300" customFormat="1" ht="11.5" x14ac:dyDescent="0.25">
      <c r="A363" s="326">
        <v>3105</v>
      </c>
      <c r="B363" s="326" t="s">
        <v>240</v>
      </c>
      <c r="C363" s="327">
        <v>47.883482706300001</v>
      </c>
      <c r="D363" s="327">
        <v>0</v>
      </c>
      <c r="E363" s="327">
        <v>47.883482706300001</v>
      </c>
      <c r="F363" s="330">
        <v>1</v>
      </c>
      <c r="G363" s="330">
        <v>0</v>
      </c>
      <c r="H363" s="330">
        <v>1</v>
      </c>
      <c r="I363" s="327">
        <f>VLOOKUP($A363,[1]allTZs!$B$1:$Y$1402,17,FALSE)</f>
        <v>2046.30873129</v>
      </c>
      <c r="J363" s="300" t="str">
        <f>VLOOKUP($A363,[1]allTZs!$B$1:$Y$1402,23,FALSE)</f>
        <v>Area Structure Plan</v>
      </c>
      <c r="K363" s="327">
        <f t="shared" si="5"/>
        <v>2046.30873129</v>
      </c>
      <c r="L363" s="327">
        <f t="shared" si="5"/>
        <v>0</v>
      </c>
    </row>
    <row r="364" spans="1:12" s="300" customFormat="1" ht="11.5" x14ac:dyDescent="0.25">
      <c r="A364" s="326">
        <v>3137</v>
      </c>
      <c r="B364" s="326" t="s">
        <v>240</v>
      </c>
      <c r="C364" s="327">
        <v>13.324591209699999</v>
      </c>
      <c r="D364" s="327">
        <v>0</v>
      </c>
      <c r="E364" s="327">
        <v>13.324591209699999</v>
      </c>
      <c r="F364" s="330">
        <v>1</v>
      </c>
      <c r="G364" s="330">
        <v>0</v>
      </c>
      <c r="H364" s="330">
        <v>1</v>
      </c>
      <c r="I364" s="327">
        <f>VLOOKUP($A364,[1]allTZs!$B$1:$Y$1402,17,FALSE)</f>
        <v>345.245046704</v>
      </c>
      <c r="J364" s="300" t="str">
        <f>VLOOKUP($A364,[1]allTZs!$B$1:$Y$1402,23,FALSE)</f>
        <v>Buildout</v>
      </c>
      <c r="K364" s="327">
        <f t="shared" si="5"/>
        <v>345.245046704</v>
      </c>
      <c r="L364" s="327">
        <f t="shared" si="5"/>
        <v>0</v>
      </c>
    </row>
    <row r="365" spans="1:12" s="300" customFormat="1" ht="11.5" x14ac:dyDescent="0.25">
      <c r="A365" s="326">
        <v>3201</v>
      </c>
      <c r="B365" s="326" t="s">
        <v>240</v>
      </c>
      <c r="C365" s="327">
        <v>99.302460952999994</v>
      </c>
      <c r="D365" s="327">
        <v>0</v>
      </c>
      <c r="E365" s="327">
        <v>99.302460952999994</v>
      </c>
      <c r="F365" s="330">
        <v>1</v>
      </c>
      <c r="G365" s="330">
        <v>0</v>
      </c>
      <c r="H365" s="330">
        <v>1</v>
      </c>
      <c r="I365" s="327">
        <f>VLOOKUP($A365,[1]allTZs!$B$1:$Y$1402,17,FALSE)</f>
        <v>6747</v>
      </c>
      <c r="J365" s="300" t="str">
        <f>VLOOKUP($A365,[1]allTZs!$B$1:$Y$1402,23,FALSE)</f>
        <v>Community Plan</v>
      </c>
      <c r="K365" s="327">
        <f t="shared" si="5"/>
        <v>6747</v>
      </c>
      <c r="L365" s="327">
        <f t="shared" si="5"/>
        <v>0</v>
      </c>
    </row>
    <row r="366" spans="1:12" s="300" customFormat="1" ht="11.5" x14ac:dyDescent="0.25">
      <c r="A366" s="326">
        <v>3202</v>
      </c>
      <c r="B366" s="326" t="s">
        <v>240</v>
      </c>
      <c r="C366" s="327">
        <v>120.123002124</v>
      </c>
      <c r="D366" s="327">
        <v>0</v>
      </c>
      <c r="E366" s="327">
        <v>120.123002124</v>
      </c>
      <c r="F366" s="330">
        <v>1</v>
      </c>
      <c r="G366" s="330">
        <v>0</v>
      </c>
      <c r="H366" s="330">
        <v>1</v>
      </c>
      <c r="I366" s="327">
        <f>VLOOKUP($A366,[1]allTZs!$B$1:$Y$1402,17,FALSE)</f>
        <v>6534</v>
      </c>
      <c r="J366" s="300" t="str">
        <f>VLOOKUP($A366,[1]allTZs!$B$1:$Y$1402,23,FALSE)</f>
        <v>Community Plan</v>
      </c>
      <c r="K366" s="327">
        <f t="shared" si="5"/>
        <v>6534</v>
      </c>
      <c r="L366" s="327">
        <f t="shared" si="5"/>
        <v>0</v>
      </c>
    </row>
    <row r="367" spans="1:12" s="300" customFormat="1" ht="11.5" x14ac:dyDescent="0.25">
      <c r="A367" s="326">
        <v>3203</v>
      </c>
      <c r="B367" s="326" t="s">
        <v>240</v>
      </c>
      <c r="C367" s="327">
        <v>67.014543211100005</v>
      </c>
      <c r="D367" s="327">
        <v>0</v>
      </c>
      <c r="E367" s="327">
        <v>67.014543211100005</v>
      </c>
      <c r="F367" s="330">
        <v>1</v>
      </c>
      <c r="G367" s="330">
        <v>0</v>
      </c>
      <c r="H367" s="330">
        <v>1</v>
      </c>
      <c r="I367" s="327">
        <f>VLOOKUP($A367,[1]allTZs!$B$1:$Y$1402,17,FALSE)</f>
        <v>3980</v>
      </c>
      <c r="J367" s="300" t="str">
        <f>VLOOKUP($A367,[1]allTZs!$B$1:$Y$1402,23,FALSE)</f>
        <v>Community Plan</v>
      </c>
      <c r="K367" s="327">
        <f t="shared" si="5"/>
        <v>3980</v>
      </c>
      <c r="L367" s="327">
        <f t="shared" si="5"/>
        <v>0</v>
      </c>
    </row>
    <row r="368" spans="1:12" s="300" customFormat="1" ht="11.5" x14ac:dyDescent="0.25">
      <c r="A368" s="326">
        <v>3204</v>
      </c>
      <c r="B368" s="326" t="s">
        <v>240</v>
      </c>
      <c r="C368" s="327">
        <v>28.069795675999998</v>
      </c>
      <c r="D368" s="327">
        <v>0</v>
      </c>
      <c r="E368" s="327">
        <v>28.069795675999998</v>
      </c>
      <c r="F368" s="330">
        <v>1</v>
      </c>
      <c r="G368" s="330">
        <v>0</v>
      </c>
      <c r="H368" s="330">
        <v>1</v>
      </c>
      <c r="I368" s="327">
        <f>VLOOKUP($A368,[1]allTZs!$B$1:$Y$1402,17,FALSE)</f>
        <v>885</v>
      </c>
      <c r="J368" s="300" t="str">
        <f>VLOOKUP($A368,[1]allTZs!$B$1:$Y$1402,23,FALSE)</f>
        <v>Community Plan</v>
      </c>
      <c r="K368" s="327">
        <f t="shared" si="5"/>
        <v>885</v>
      </c>
      <c r="L368" s="327">
        <f t="shared" si="5"/>
        <v>0</v>
      </c>
    </row>
    <row r="369" spans="1:12" s="300" customFormat="1" ht="11.5" x14ac:dyDescent="0.25">
      <c r="A369" s="326">
        <v>3205</v>
      </c>
      <c r="B369" s="326" t="s">
        <v>240</v>
      </c>
      <c r="C369" s="327">
        <v>109.755388525</v>
      </c>
      <c r="D369" s="327">
        <v>0</v>
      </c>
      <c r="E369" s="327">
        <v>109.755388525</v>
      </c>
      <c r="F369" s="330">
        <v>1</v>
      </c>
      <c r="G369" s="330">
        <v>0</v>
      </c>
      <c r="H369" s="330">
        <v>1</v>
      </c>
      <c r="I369" s="327">
        <f>VLOOKUP($A369,[1]allTZs!$B$1:$Y$1402,17,FALSE)</f>
        <v>4678</v>
      </c>
      <c r="J369" s="300" t="str">
        <f>VLOOKUP($A369,[1]allTZs!$B$1:$Y$1402,23,FALSE)</f>
        <v>Community Plan</v>
      </c>
      <c r="K369" s="327">
        <f t="shared" si="5"/>
        <v>4678</v>
      </c>
      <c r="L369" s="327">
        <f t="shared" si="5"/>
        <v>0</v>
      </c>
    </row>
    <row r="370" spans="1:12" s="300" customFormat="1" ht="11.5" x14ac:dyDescent="0.25">
      <c r="A370" s="326">
        <v>3206</v>
      </c>
      <c r="B370" s="326" t="s">
        <v>240</v>
      </c>
      <c r="C370" s="327">
        <v>27.788035772499999</v>
      </c>
      <c r="D370" s="327">
        <v>0</v>
      </c>
      <c r="E370" s="327">
        <v>27.788035772499999</v>
      </c>
      <c r="F370" s="330">
        <v>1</v>
      </c>
      <c r="G370" s="330">
        <v>0</v>
      </c>
      <c r="H370" s="330">
        <v>1</v>
      </c>
      <c r="I370" s="327">
        <f>VLOOKUP($A370,[1]allTZs!$B$1:$Y$1402,17,FALSE)</f>
        <v>915.36803773400004</v>
      </c>
      <c r="J370" s="300" t="str">
        <f>VLOOKUP($A370,[1]allTZs!$B$1:$Y$1402,23,FALSE)</f>
        <v>Area Structure Plan</v>
      </c>
      <c r="K370" s="327">
        <f t="shared" si="5"/>
        <v>915.36803773400004</v>
      </c>
      <c r="L370" s="327">
        <f t="shared" si="5"/>
        <v>0</v>
      </c>
    </row>
    <row r="371" spans="1:12" s="300" customFormat="1" ht="11.5" x14ac:dyDescent="0.25">
      <c r="A371" s="326">
        <v>3207</v>
      </c>
      <c r="B371" s="326" t="s">
        <v>240</v>
      </c>
      <c r="C371" s="327">
        <v>32.138079764099999</v>
      </c>
      <c r="D371" s="327">
        <v>0</v>
      </c>
      <c r="E371" s="327">
        <v>32.138079764099999</v>
      </c>
      <c r="F371" s="330">
        <v>1</v>
      </c>
      <c r="G371" s="330">
        <v>0</v>
      </c>
      <c r="H371" s="330">
        <v>1</v>
      </c>
      <c r="I371" s="327">
        <f>VLOOKUP($A371,[1]allTZs!$B$1:$Y$1402,17,FALSE)</f>
        <v>1161.71370217</v>
      </c>
      <c r="J371" s="300" t="str">
        <f>VLOOKUP($A371,[1]allTZs!$B$1:$Y$1402,23,FALSE)</f>
        <v>Area Structure Plan</v>
      </c>
      <c r="K371" s="327">
        <f t="shared" si="5"/>
        <v>1161.71370217</v>
      </c>
      <c r="L371" s="327">
        <f t="shared" si="5"/>
        <v>0</v>
      </c>
    </row>
    <row r="372" spans="1:12" s="300" customFormat="1" ht="11.5" x14ac:dyDescent="0.25">
      <c r="A372" s="326">
        <v>3208</v>
      </c>
      <c r="B372" s="326" t="s">
        <v>240</v>
      </c>
      <c r="C372" s="327">
        <v>30.988212747799999</v>
      </c>
      <c r="D372" s="327">
        <v>0</v>
      </c>
      <c r="E372" s="327">
        <v>30.988212747799999</v>
      </c>
      <c r="F372" s="330">
        <v>1</v>
      </c>
      <c r="G372" s="330">
        <v>0</v>
      </c>
      <c r="H372" s="330">
        <v>1</v>
      </c>
      <c r="I372" s="327">
        <f>VLOOKUP($A372,[1]allTZs!$B$1:$Y$1402,17,FALSE)</f>
        <v>729.02687917799994</v>
      </c>
      <c r="J372" s="300" t="str">
        <f>VLOOKUP($A372,[1]allTZs!$B$1:$Y$1402,23,FALSE)</f>
        <v>Buildout</v>
      </c>
      <c r="K372" s="327">
        <f t="shared" si="5"/>
        <v>729.02687917799994</v>
      </c>
      <c r="L372" s="327">
        <f t="shared" si="5"/>
        <v>0</v>
      </c>
    </row>
    <row r="373" spans="1:12" s="300" customFormat="1" ht="11.5" x14ac:dyDescent="0.25">
      <c r="A373" s="326">
        <v>3209</v>
      </c>
      <c r="B373" s="326" t="s">
        <v>240</v>
      </c>
      <c r="C373" s="327">
        <v>8.80631297483</v>
      </c>
      <c r="D373" s="327">
        <v>9.6181607830699996</v>
      </c>
      <c r="E373" s="327">
        <v>18.4244737579</v>
      </c>
      <c r="F373" s="330">
        <v>0.47796822262313199</v>
      </c>
      <c r="G373" s="330">
        <v>0.52203177737686801</v>
      </c>
      <c r="H373" s="330">
        <v>1</v>
      </c>
      <c r="I373" s="327">
        <f>VLOOKUP($A373,[1]allTZs!$B$1:$Y$1402,17,FALSE)</f>
        <v>0</v>
      </c>
      <c r="J373" s="300" t="str">
        <f>VLOOKUP($A373,[1]allTZs!$B$1:$Y$1402,23,FALSE)</f>
        <v>Area Structure Plan</v>
      </c>
      <c r="K373" s="327">
        <f t="shared" si="5"/>
        <v>0</v>
      </c>
      <c r="L373" s="327">
        <f t="shared" si="5"/>
        <v>0</v>
      </c>
    </row>
    <row r="374" spans="1:12" s="300" customFormat="1" ht="11.5" x14ac:dyDescent="0.25">
      <c r="A374" s="326">
        <v>3210</v>
      </c>
      <c r="B374" s="326" t="s">
        <v>240</v>
      </c>
      <c r="C374" s="327">
        <v>7.9750462391600001</v>
      </c>
      <c r="D374" s="327">
        <v>19.631197062399998</v>
      </c>
      <c r="E374" s="327">
        <v>27.606243301559999</v>
      </c>
      <c r="F374" s="330">
        <v>0.28888560287046877</v>
      </c>
      <c r="G374" s="330">
        <v>0.71111439712953117</v>
      </c>
      <c r="H374" s="330">
        <v>1</v>
      </c>
      <c r="I374" s="327">
        <f>VLOOKUP($A374,[1]allTZs!$B$1:$Y$1402,17,FALSE)</f>
        <v>0</v>
      </c>
      <c r="J374" s="300" t="str">
        <f>VLOOKUP($A374,[1]allTZs!$B$1:$Y$1402,23,FALSE)</f>
        <v>Area Structure Plan</v>
      </c>
      <c r="K374" s="327">
        <f t="shared" si="5"/>
        <v>0</v>
      </c>
      <c r="L374" s="327">
        <f t="shared" si="5"/>
        <v>0</v>
      </c>
    </row>
    <row r="375" spans="1:12" s="300" customFormat="1" ht="11.5" x14ac:dyDescent="0.25">
      <c r="A375" s="326">
        <v>3211</v>
      </c>
      <c r="B375" s="326" t="s">
        <v>240</v>
      </c>
      <c r="C375" s="327">
        <v>4.9764382994000003E-2</v>
      </c>
      <c r="D375" s="327">
        <v>17.026195973099998</v>
      </c>
      <c r="E375" s="327">
        <v>17.075960356093997</v>
      </c>
      <c r="F375" s="330">
        <v>2.9142948306412706E-3</v>
      </c>
      <c r="G375" s="330">
        <v>0.99708570516935879</v>
      </c>
      <c r="H375" s="330">
        <v>1</v>
      </c>
      <c r="I375" s="327">
        <f>VLOOKUP($A375,[1]allTZs!$B$1:$Y$1402,17,FALSE)</f>
        <v>0</v>
      </c>
      <c r="J375" s="300" t="str">
        <f>VLOOKUP($A375,[1]allTZs!$B$1:$Y$1402,23,FALSE)</f>
        <v>Area Structure Plan</v>
      </c>
      <c r="K375" s="327">
        <f t="shared" si="5"/>
        <v>0</v>
      </c>
      <c r="L375" s="327">
        <f t="shared" si="5"/>
        <v>0</v>
      </c>
    </row>
    <row r="376" spans="1:12" s="300" customFormat="1" ht="11.5" x14ac:dyDescent="0.25">
      <c r="A376" s="326">
        <v>3212</v>
      </c>
      <c r="B376" s="326" t="s">
        <v>240</v>
      </c>
      <c r="C376" s="327">
        <v>0</v>
      </c>
      <c r="D376" s="327">
        <v>3.0341112809199999</v>
      </c>
      <c r="E376" s="327">
        <v>3.0341112809199999</v>
      </c>
      <c r="F376" s="330">
        <v>0</v>
      </c>
      <c r="G376" s="330">
        <v>1</v>
      </c>
      <c r="H376" s="330">
        <v>1</v>
      </c>
      <c r="I376" s="327">
        <f>VLOOKUP($A376,[1]allTZs!$B$1:$Y$1402,17,FALSE)</f>
        <v>0</v>
      </c>
      <c r="J376" s="300" t="str">
        <f>VLOOKUP($A376,[1]allTZs!$B$1:$Y$1402,23,FALSE)</f>
        <v>Area Structure Plan</v>
      </c>
      <c r="K376" s="327">
        <f t="shared" si="5"/>
        <v>0</v>
      </c>
      <c r="L376" s="327">
        <f t="shared" si="5"/>
        <v>0</v>
      </c>
    </row>
    <row r="377" spans="1:12" s="300" customFormat="1" ht="11.5" x14ac:dyDescent="0.25">
      <c r="A377" s="326">
        <v>3213</v>
      </c>
      <c r="B377" s="326" t="s">
        <v>240</v>
      </c>
      <c r="C377" s="327">
        <v>0</v>
      </c>
      <c r="D377" s="327">
        <v>13.497197478</v>
      </c>
      <c r="E377" s="327">
        <v>13.497197478</v>
      </c>
      <c r="F377" s="330">
        <v>0</v>
      </c>
      <c r="G377" s="330">
        <v>1</v>
      </c>
      <c r="H377" s="330">
        <v>1</v>
      </c>
      <c r="I377" s="327">
        <f>VLOOKUP($A377,[1]allTZs!$B$1:$Y$1402,17,FALSE)</f>
        <v>63.069941814099998</v>
      </c>
      <c r="J377" s="300" t="str">
        <f>VLOOKUP($A377,[1]allTZs!$B$1:$Y$1402,23,FALSE)</f>
        <v>Area Structure Plan</v>
      </c>
      <c r="K377" s="327">
        <f t="shared" si="5"/>
        <v>0</v>
      </c>
      <c r="L377" s="327">
        <f t="shared" si="5"/>
        <v>63.069941814099998</v>
      </c>
    </row>
    <row r="378" spans="1:12" s="300" customFormat="1" ht="11.5" x14ac:dyDescent="0.25">
      <c r="A378" s="326">
        <v>3214</v>
      </c>
      <c r="B378" s="326" t="s">
        <v>240</v>
      </c>
      <c r="C378" s="327">
        <v>1.06856635451E-2</v>
      </c>
      <c r="D378" s="327">
        <v>19.717655984700002</v>
      </c>
      <c r="E378" s="327">
        <v>19.728341648245102</v>
      </c>
      <c r="F378" s="330">
        <v>5.4164023188692711E-4</v>
      </c>
      <c r="G378" s="330">
        <v>0.99945835976811304</v>
      </c>
      <c r="H378" s="330">
        <v>1</v>
      </c>
      <c r="I378" s="327">
        <f>VLOOKUP($A378,[1]allTZs!$B$1:$Y$1402,17,FALSE)</f>
        <v>106.545338599</v>
      </c>
      <c r="J378" s="300" t="str">
        <f>VLOOKUP($A378,[1]allTZs!$B$1:$Y$1402,23,FALSE)</f>
        <v>Area Structure Plan</v>
      </c>
      <c r="K378" s="327">
        <f t="shared" si="5"/>
        <v>5.7709241905233528E-2</v>
      </c>
      <c r="L378" s="327">
        <f t="shared" si="5"/>
        <v>106.48762935709476</v>
      </c>
    </row>
    <row r="379" spans="1:12" s="300" customFormat="1" ht="11.5" x14ac:dyDescent="0.25">
      <c r="A379" s="326">
        <v>3215</v>
      </c>
      <c r="B379" s="326" t="s">
        <v>240</v>
      </c>
      <c r="C379" s="327">
        <v>26.966637407299999</v>
      </c>
      <c r="D379" s="327">
        <v>5.0381072280300002E-5</v>
      </c>
      <c r="E379" s="327">
        <v>26.96668778837228</v>
      </c>
      <c r="F379" s="330">
        <v>0.99999813172931451</v>
      </c>
      <c r="G379" s="330">
        <v>1.868270685509391E-6</v>
      </c>
      <c r="H379" s="330">
        <v>1</v>
      </c>
      <c r="I379" s="327">
        <f>VLOOKUP($A379,[1]allTZs!$B$1:$Y$1402,17,FALSE)</f>
        <v>995.87738153600003</v>
      </c>
      <c r="J379" s="300" t="str">
        <f>VLOOKUP($A379,[1]allTZs!$B$1:$Y$1402,23,FALSE)</f>
        <v>Area Structure Plan</v>
      </c>
      <c r="K379" s="327">
        <f t="shared" si="5"/>
        <v>995.87552096748175</v>
      </c>
      <c r="L379" s="327">
        <f t="shared" si="5"/>
        <v>1.8605685182855602E-3</v>
      </c>
    </row>
    <row r="380" spans="1:12" s="300" customFormat="1" ht="11.5" x14ac:dyDescent="0.25">
      <c r="A380" s="326">
        <v>3216</v>
      </c>
      <c r="B380" s="326" t="s">
        <v>240</v>
      </c>
      <c r="C380" s="327">
        <v>70.099428216099994</v>
      </c>
      <c r="D380" s="327">
        <v>0</v>
      </c>
      <c r="E380" s="327">
        <v>70.099428216099994</v>
      </c>
      <c r="F380" s="330">
        <v>1</v>
      </c>
      <c r="G380" s="330">
        <v>0</v>
      </c>
      <c r="H380" s="330">
        <v>1</v>
      </c>
      <c r="I380" s="327">
        <f>VLOOKUP($A380,[1]allTZs!$B$1:$Y$1402,17,FALSE)</f>
        <v>2101.5753755800001</v>
      </c>
      <c r="J380" s="300" t="str">
        <f>VLOOKUP($A380,[1]allTZs!$B$1:$Y$1402,23,FALSE)</f>
        <v>Area Structure Plan</v>
      </c>
      <c r="K380" s="327">
        <f t="shared" si="5"/>
        <v>2101.5753755800001</v>
      </c>
      <c r="L380" s="327">
        <f t="shared" si="5"/>
        <v>0</v>
      </c>
    </row>
    <row r="381" spans="1:12" s="300" customFormat="1" ht="11.5" x14ac:dyDescent="0.25">
      <c r="A381" s="326">
        <v>3217</v>
      </c>
      <c r="B381" s="326" t="s">
        <v>240</v>
      </c>
      <c r="C381" s="327">
        <v>21.961662240799999</v>
      </c>
      <c r="D381" s="327">
        <v>0</v>
      </c>
      <c r="E381" s="327">
        <v>21.961662240799999</v>
      </c>
      <c r="F381" s="330">
        <v>1</v>
      </c>
      <c r="G381" s="330">
        <v>0</v>
      </c>
      <c r="H381" s="330">
        <v>1</v>
      </c>
      <c r="I381" s="327">
        <f>VLOOKUP($A381,[1]allTZs!$B$1:$Y$1402,17,FALSE)</f>
        <v>866.70061431099998</v>
      </c>
      <c r="J381" s="300" t="str">
        <f>VLOOKUP($A381,[1]allTZs!$B$1:$Y$1402,23,FALSE)</f>
        <v>Area Structure Plan</v>
      </c>
      <c r="K381" s="327">
        <f t="shared" si="5"/>
        <v>866.70061431099998</v>
      </c>
      <c r="L381" s="327">
        <f t="shared" si="5"/>
        <v>0</v>
      </c>
    </row>
    <row r="382" spans="1:12" s="300" customFormat="1" ht="11.5" x14ac:dyDescent="0.25">
      <c r="A382" s="326">
        <v>3218</v>
      </c>
      <c r="B382" s="326" t="s">
        <v>240</v>
      </c>
      <c r="C382" s="327">
        <v>34.985301205399999</v>
      </c>
      <c r="D382" s="327">
        <v>0</v>
      </c>
      <c r="E382" s="327">
        <v>34.985301205399999</v>
      </c>
      <c r="F382" s="330">
        <v>1</v>
      </c>
      <c r="G382" s="330">
        <v>0</v>
      </c>
      <c r="H382" s="330">
        <v>1</v>
      </c>
      <c r="I382" s="327">
        <f>VLOOKUP($A382,[1]allTZs!$B$1:$Y$1402,17,FALSE)</f>
        <v>1232.1619798700001</v>
      </c>
      <c r="J382" s="300" t="str">
        <f>VLOOKUP($A382,[1]allTZs!$B$1:$Y$1402,23,FALSE)</f>
        <v>Area Structure Plan</v>
      </c>
      <c r="K382" s="327">
        <f t="shared" si="5"/>
        <v>1232.1619798700001</v>
      </c>
      <c r="L382" s="327">
        <f t="shared" si="5"/>
        <v>0</v>
      </c>
    </row>
    <row r="383" spans="1:12" s="300" customFormat="1" ht="11.5" x14ac:dyDescent="0.25">
      <c r="A383" s="326">
        <v>3219</v>
      </c>
      <c r="B383" s="326" t="s">
        <v>240</v>
      </c>
      <c r="C383" s="327">
        <v>14.727320307499999</v>
      </c>
      <c r="D383" s="327">
        <v>0</v>
      </c>
      <c r="E383" s="327">
        <v>14.727320307499999</v>
      </c>
      <c r="F383" s="330">
        <v>1</v>
      </c>
      <c r="G383" s="330">
        <v>0</v>
      </c>
      <c r="H383" s="330">
        <v>1</v>
      </c>
      <c r="I383" s="327">
        <f>VLOOKUP($A383,[1]allTZs!$B$1:$Y$1402,17,FALSE)</f>
        <v>0</v>
      </c>
      <c r="J383" s="300" t="str">
        <f>VLOOKUP($A383,[1]allTZs!$B$1:$Y$1402,23,FALSE)</f>
        <v>Area Structure Plan</v>
      </c>
      <c r="K383" s="327">
        <f t="shared" si="5"/>
        <v>0</v>
      </c>
      <c r="L383" s="327">
        <f t="shared" si="5"/>
        <v>0</v>
      </c>
    </row>
    <row r="384" spans="1:12" s="300" customFormat="1" ht="11.5" x14ac:dyDescent="0.25">
      <c r="A384" s="326">
        <v>3220</v>
      </c>
      <c r="B384" s="326" t="s">
        <v>240</v>
      </c>
      <c r="C384" s="327">
        <v>13.6649259032</v>
      </c>
      <c r="D384" s="327">
        <v>0</v>
      </c>
      <c r="E384" s="327">
        <v>13.6649259032</v>
      </c>
      <c r="F384" s="330">
        <v>1</v>
      </c>
      <c r="G384" s="330">
        <v>0</v>
      </c>
      <c r="H384" s="330">
        <v>1</v>
      </c>
      <c r="I384" s="327">
        <f>VLOOKUP($A384,[1]allTZs!$B$1:$Y$1402,17,FALSE)</f>
        <v>0</v>
      </c>
      <c r="J384" s="300" t="str">
        <f>VLOOKUP($A384,[1]allTZs!$B$1:$Y$1402,23,FALSE)</f>
        <v>Area Structure Plan</v>
      </c>
      <c r="K384" s="327">
        <f t="shared" si="5"/>
        <v>0</v>
      </c>
      <c r="L384" s="327">
        <f t="shared" si="5"/>
        <v>0</v>
      </c>
    </row>
    <row r="385" spans="1:12" s="300" customFormat="1" ht="11.5" x14ac:dyDescent="0.25">
      <c r="A385" s="326">
        <v>3221</v>
      </c>
      <c r="B385" s="326" t="s">
        <v>240</v>
      </c>
      <c r="C385" s="327">
        <v>31.544296793699999</v>
      </c>
      <c r="D385" s="327">
        <v>0</v>
      </c>
      <c r="E385" s="327">
        <v>31.544296793699999</v>
      </c>
      <c r="F385" s="330">
        <v>1</v>
      </c>
      <c r="G385" s="330">
        <v>0</v>
      </c>
      <c r="H385" s="330">
        <v>1</v>
      </c>
      <c r="I385" s="327">
        <f>VLOOKUP($A385,[1]allTZs!$B$1:$Y$1402,17,FALSE)</f>
        <v>227</v>
      </c>
      <c r="J385" s="300" t="str">
        <f>VLOOKUP($A385,[1]allTZs!$B$1:$Y$1402,23,FALSE)</f>
        <v>Area Structure Plan</v>
      </c>
      <c r="K385" s="327">
        <f t="shared" si="5"/>
        <v>227</v>
      </c>
      <c r="L385" s="327">
        <f t="shared" si="5"/>
        <v>0</v>
      </c>
    </row>
    <row r="386" spans="1:12" s="300" customFormat="1" ht="11.5" x14ac:dyDescent="0.25">
      <c r="A386" s="326">
        <v>3222</v>
      </c>
      <c r="B386" s="326" t="s">
        <v>240</v>
      </c>
      <c r="C386" s="327">
        <v>24.8068244653</v>
      </c>
      <c r="D386" s="327">
        <v>0</v>
      </c>
      <c r="E386" s="327">
        <v>24.8068244653</v>
      </c>
      <c r="F386" s="330">
        <v>1</v>
      </c>
      <c r="G386" s="330">
        <v>0</v>
      </c>
      <c r="H386" s="330">
        <v>1</v>
      </c>
      <c r="I386" s="327">
        <f>VLOOKUP($A386,[1]allTZs!$B$1:$Y$1402,17,FALSE)</f>
        <v>2370</v>
      </c>
      <c r="J386" s="300" t="str">
        <f>VLOOKUP($A386,[1]allTZs!$B$1:$Y$1402,23,FALSE)</f>
        <v>Area Structure Plan</v>
      </c>
      <c r="K386" s="327">
        <f t="shared" si="5"/>
        <v>2370</v>
      </c>
      <c r="L386" s="327">
        <f t="shared" si="5"/>
        <v>0</v>
      </c>
    </row>
    <row r="387" spans="1:12" s="300" customFormat="1" ht="11.5" x14ac:dyDescent="0.25">
      <c r="A387" s="326">
        <v>3223</v>
      </c>
      <c r="B387" s="326" t="s">
        <v>240</v>
      </c>
      <c r="C387" s="327">
        <v>60.595342190399997</v>
      </c>
      <c r="D387" s="327">
        <v>6.6022003978000003E-5</v>
      </c>
      <c r="E387" s="327">
        <v>60.595408212403974</v>
      </c>
      <c r="F387" s="330">
        <v>0.99999891044542932</v>
      </c>
      <c r="G387" s="330">
        <v>1.0895545706462489E-6</v>
      </c>
      <c r="H387" s="330">
        <v>1</v>
      </c>
      <c r="I387" s="327">
        <f>VLOOKUP($A387,[1]allTZs!$B$1:$Y$1402,17,FALSE)</f>
        <v>2728</v>
      </c>
      <c r="J387" s="300" t="str">
        <f>VLOOKUP($A387,[1]allTZs!$B$1:$Y$1402,23,FALSE)</f>
        <v>Area Structure Plan</v>
      </c>
      <c r="K387" s="327">
        <f t="shared" si="5"/>
        <v>2727.9970276951312</v>
      </c>
      <c r="L387" s="327">
        <f t="shared" si="5"/>
        <v>2.9723048687229671E-3</v>
      </c>
    </row>
    <row r="388" spans="1:12" s="300" customFormat="1" ht="11.5" x14ac:dyDescent="0.25">
      <c r="A388" s="326">
        <v>3224</v>
      </c>
      <c r="B388" s="326" t="s">
        <v>240</v>
      </c>
      <c r="C388" s="327">
        <v>61.537704246899999</v>
      </c>
      <c r="D388" s="327">
        <v>0</v>
      </c>
      <c r="E388" s="327">
        <v>61.537704246899999</v>
      </c>
      <c r="F388" s="330">
        <v>1</v>
      </c>
      <c r="G388" s="330">
        <v>0</v>
      </c>
      <c r="H388" s="330">
        <v>1</v>
      </c>
      <c r="I388" s="327">
        <f>VLOOKUP($A388,[1]allTZs!$B$1:$Y$1402,17,FALSE)</f>
        <v>2899</v>
      </c>
      <c r="J388" s="300" t="str">
        <f>VLOOKUP($A388,[1]allTZs!$B$1:$Y$1402,23,FALSE)</f>
        <v>Area Structure Plan</v>
      </c>
      <c r="K388" s="327">
        <f t="shared" si="5"/>
        <v>2899</v>
      </c>
      <c r="L388" s="327">
        <f t="shared" si="5"/>
        <v>0</v>
      </c>
    </row>
    <row r="389" spans="1:12" s="300" customFormat="1" ht="11.5" x14ac:dyDescent="0.25">
      <c r="A389" s="326">
        <v>3225</v>
      </c>
      <c r="B389" s="326" t="s">
        <v>240</v>
      </c>
      <c r="C389" s="327">
        <v>91.222611902699995</v>
      </c>
      <c r="D389" s="327">
        <v>0</v>
      </c>
      <c r="E389" s="327">
        <v>91.222611902699995</v>
      </c>
      <c r="F389" s="330">
        <v>1</v>
      </c>
      <c r="G389" s="330">
        <v>0</v>
      </c>
      <c r="H389" s="330">
        <v>1</v>
      </c>
      <c r="I389" s="327">
        <f>VLOOKUP($A389,[1]allTZs!$B$1:$Y$1402,17,FALSE)</f>
        <v>4709</v>
      </c>
      <c r="J389" s="300" t="str">
        <f>VLOOKUP($A389,[1]allTZs!$B$1:$Y$1402,23,FALSE)</f>
        <v>Area Structure Plan</v>
      </c>
      <c r="K389" s="327">
        <f t="shared" ref="K389:L452" si="6">$I389*F389</f>
        <v>4709</v>
      </c>
      <c r="L389" s="327">
        <f t="shared" si="6"/>
        <v>0</v>
      </c>
    </row>
    <row r="390" spans="1:12" s="300" customFormat="1" ht="11.5" x14ac:dyDescent="0.25">
      <c r="A390" s="326">
        <v>3226</v>
      </c>
      <c r="B390" s="326" t="s">
        <v>240</v>
      </c>
      <c r="C390" s="327">
        <v>87.785075520899994</v>
      </c>
      <c r="D390" s="327">
        <v>0</v>
      </c>
      <c r="E390" s="327">
        <v>87.785075520899994</v>
      </c>
      <c r="F390" s="330">
        <v>1</v>
      </c>
      <c r="G390" s="330">
        <v>0</v>
      </c>
      <c r="H390" s="330">
        <v>1</v>
      </c>
      <c r="I390" s="327">
        <f>VLOOKUP($A390,[1]allTZs!$B$1:$Y$1402,17,FALSE)</f>
        <v>4802</v>
      </c>
      <c r="J390" s="300" t="str">
        <f>VLOOKUP($A390,[1]allTZs!$B$1:$Y$1402,23,FALSE)</f>
        <v>Area Structure Plan</v>
      </c>
      <c r="K390" s="327">
        <f t="shared" si="6"/>
        <v>4802</v>
      </c>
      <c r="L390" s="327">
        <f t="shared" si="6"/>
        <v>0</v>
      </c>
    </row>
    <row r="391" spans="1:12" s="300" customFormat="1" ht="11.5" x14ac:dyDescent="0.25">
      <c r="A391" s="326">
        <v>3227</v>
      </c>
      <c r="B391" s="326" t="s">
        <v>240</v>
      </c>
      <c r="C391" s="327">
        <v>48.284246255600003</v>
      </c>
      <c r="D391" s="327">
        <v>8.9619572629100005E-5</v>
      </c>
      <c r="E391" s="327">
        <v>48.28433587517263</v>
      </c>
      <c r="F391" s="330">
        <v>0.99999814392036257</v>
      </c>
      <c r="G391" s="330">
        <v>1.8560796375203243E-6</v>
      </c>
      <c r="H391" s="330">
        <v>1</v>
      </c>
      <c r="I391" s="327">
        <f>VLOOKUP($A391,[1]allTZs!$B$1:$Y$1402,17,FALSE)</f>
        <v>2529</v>
      </c>
      <c r="J391" s="300" t="str">
        <f>VLOOKUP($A391,[1]allTZs!$B$1:$Y$1402,23,FALSE)</f>
        <v>Area Structure Plan</v>
      </c>
      <c r="K391" s="327">
        <f t="shared" si="6"/>
        <v>2528.9953059745972</v>
      </c>
      <c r="L391" s="327">
        <f t="shared" si="6"/>
        <v>4.6940254032889006E-3</v>
      </c>
    </row>
    <row r="392" spans="1:12" s="300" customFormat="1" ht="11.5" x14ac:dyDescent="0.25">
      <c r="A392" s="326">
        <v>3228</v>
      </c>
      <c r="B392" s="326" t="s">
        <v>240</v>
      </c>
      <c r="C392" s="327">
        <v>7.39539140899E-2</v>
      </c>
      <c r="D392" s="327">
        <v>34.931774846559996</v>
      </c>
      <c r="E392" s="327">
        <v>35.005728760649895</v>
      </c>
      <c r="F392" s="330">
        <v>2.1126231822098771E-3</v>
      </c>
      <c r="G392" s="330">
        <v>0.99788737681779016</v>
      </c>
      <c r="H392" s="330">
        <v>1</v>
      </c>
      <c r="I392" s="327">
        <f>VLOOKUP($A392,[1]allTZs!$B$1:$Y$1402,17,FALSE)</f>
        <v>0</v>
      </c>
      <c r="J392" s="300" t="str">
        <f>VLOOKUP($A392,[1]allTZs!$B$1:$Y$1402,23,FALSE)</f>
        <v>Area Structure Plan</v>
      </c>
      <c r="K392" s="327">
        <f t="shared" si="6"/>
        <v>0</v>
      </c>
      <c r="L392" s="327">
        <f t="shared" si="6"/>
        <v>0</v>
      </c>
    </row>
    <row r="393" spans="1:12" s="300" customFormat="1" ht="11.5" x14ac:dyDescent="0.25">
      <c r="A393" s="326">
        <v>3229</v>
      </c>
      <c r="B393" s="326" t="s">
        <v>240</v>
      </c>
      <c r="C393" s="327">
        <v>0</v>
      </c>
      <c r="D393" s="327">
        <v>63.439353190299997</v>
      </c>
      <c r="E393" s="327">
        <v>63.439353190299997</v>
      </c>
      <c r="F393" s="330">
        <v>0</v>
      </c>
      <c r="G393" s="330">
        <v>1</v>
      </c>
      <c r="H393" s="330">
        <v>1</v>
      </c>
      <c r="I393" s="327">
        <f>VLOOKUP($A393,[1]allTZs!$B$1:$Y$1402,17,FALSE)</f>
        <v>0</v>
      </c>
      <c r="J393" s="300" t="str">
        <f>VLOOKUP($A393,[1]allTZs!$B$1:$Y$1402,23,FALSE)</f>
        <v>Area Structure Plan</v>
      </c>
      <c r="K393" s="327">
        <f t="shared" si="6"/>
        <v>0</v>
      </c>
      <c r="L393" s="327">
        <f t="shared" si="6"/>
        <v>0</v>
      </c>
    </row>
    <row r="394" spans="1:12" s="300" customFormat="1" ht="11.5" x14ac:dyDescent="0.25">
      <c r="A394" s="326">
        <v>3230</v>
      </c>
      <c r="B394" s="326" t="s">
        <v>240</v>
      </c>
      <c r="C394" s="327">
        <v>89.328976881100004</v>
      </c>
      <c r="D394" s="327">
        <v>72.739974121240493</v>
      </c>
      <c r="E394" s="327">
        <v>162.0689510023405</v>
      </c>
      <c r="F394" s="330">
        <v>0.55117884288527275</v>
      </c>
      <c r="G394" s="330">
        <v>0.44882115711472725</v>
      </c>
      <c r="H394" s="330">
        <v>1</v>
      </c>
      <c r="I394" s="327">
        <f>VLOOKUP($A394,[1]allTZs!$B$1:$Y$1402,17,FALSE)</f>
        <v>0</v>
      </c>
      <c r="J394" s="300" t="str">
        <f>VLOOKUP($A394,[1]allTZs!$B$1:$Y$1402,23,FALSE)</f>
        <v>Area Structure Plan</v>
      </c>
      <c r="K394" s="327">
        <f t="shared" si="6"/>
        <v>0</v>
      </c>
      <c r="L394" s="327">
        <f t="shared" si="6"/>
        <v>0</v>
      </c>
    </row>
    <row r="395" spans="1:12" s="300" customFormat="1" ht="11.5" x14ac:dyDescent="0.25">
      <c r="A395" s="326">
        <v>3231</v>
      </c>
      <c r="B395" s="326" t="s">
        <v>240</v>
      </c>
      <c r="C395" s="327">
        <v>1.30778284268</v>
      </c>
      <c r="D395" s="327">
        <v>71.9929170419</v>
      </c>
      <c r="E395" s="327">
        <v>73.300699884579998</v>
      </c>
      <c r="F395" s="330">
        <v>1.7841341825374762E-2</v>
      </c>
      <c r="G395" s="330">
        <v>0.98215865817462522</v>
      </c>
      <c r="H395" s="330">
        <v>1</v>
      </c>
      <c r="I395" s="327">
        <f>VLOOKUP($A395,[1]allTZs!$B$1:$Y$1402,17,FALSE)</f>
        <v>7.96028391829</v>
      </c>
      <c r="J395" s="300" t="str">
        <f>VLOOKUP($A395,[1]allTZs!$B$1:$Y$1402,23,FALSE)</f>
        <v>Area Structure Plan</v>
      </c>
      <c r="K395" s="327">
        <f t="shared" si="6"/>
        <v>0.14202214641324548</v>
      </c>
      <c r="L395" s="327">
        <f t="shared" si="6"/>
        <v>7.8182617718767542</v>
      </c>
    </row>
    <row r="396" spans="1:12" s="300" customFormat="1" ht="11.5" x14ac:dyDescent="0.25">
      <c r="A396" s="326">
        <v>3232</v>
      </c>
      <c r="B396" s="326" t="s">
        <v>240</v>
      </c>
      <c r="C396" s="327">
        <v>40.550274064699998</v>
      </c>
      <c r="D396" s="327">
        <v>14.786698360899999</v>
      </c>
      <c r="E396" s="327">
        <v>55.336972425599996</v>
      </c>
      <c r="F396" s="330">
        <v>0.73278808520324157</v>
      </c>
      <c r="G396" s="330">
        <v>0.26721191479675849</v>
      </c>
      <c r="H396" s="330">
        <v>1</v>
      </c>
      <c r="I396" s="327">
        <f>VLOOKUP($A396,[1]allTZs!$B$1:$Y$1402,17,FALSE)</f>
        <v>1.8369885965299999</v>
      </c>
      <c r="J396" s="300" t="str">
        <f>VLOOKUP($A396,[1]allTZs!$B$1:$Y$1402,23,FALSE)</f>
        <v>Area Structure Plan</v>
      </c>
      <c r="K396" s="327">
        <f t="shared" si="6"/>
        <v>1.3461233561914088</v>
      </c>
      <c r="L396" s="327">
        <f t="shared" si="6"/>
        <v>0.4908652403385913</v>
      </c>
    </row>
    <row r="397" spans="1:12" s="300" customFormat="1" ht="11.5" x14ac:dyDescent="0.25">
      <c r="A397" s="326">
        <v>3234</v>
      </c>
      <c r="B397" s="326" t="s">
        <v>240</v>
      </c>
      <c r="C397" s="327">
        <v>0</v>
      </c>
      <c r="D397" s="327">
        <v>8.7921187208900005</v>
      </c>
      <c r="E397" s="327">
        <v>8.7921187208900005</v>
      </c>
      <c r="F397" s="330">
        <v>0</v>
      </c>
      <c r="G397" s="330">
        <v>1</v>
      </c>
      <c r="H397" s="330">
        <v>1</v>
      </c>
      <c r="I397" s="327">
        <f>VLOOKUP($A397,[1]allTZs!$B$1:$Y$1402,17,FALSE)</f>
        <v>0</v>
      </c>
      <c r="J397" s="300" t="str">
        <f>VLOOKUP($A397,[1]allTZs!$B$1:$Y$1402,23,FALSE)</f>
        <v>Area Structure Plan</v>
      </c>
      <c r="K397" s="327">
        <f t="shared" si="6"/>
        <v>0</v>
      </c>
      <c r="L397" s="327">
        <f t="shared" si="6"/>
        <v>0</v>
      </c>
    </row>
    <row r="398" spans="1:12" s="300" customFormat="1" ht="11.5" x14ac:dyDescent="0.25">
      <c r="A398" s="326">
        <v>3235</v>
      </c>
      <c r="B398" s="326" t="s">
        <v>240</v>
      </c>
      <c r="C398" s="327">
        <v>6.0569033369799996</v>
      </c>
      <c r="D398" s="327">
        <v>19.808675359199999</v>
      </c>
      <c r="E398" s="327">
        <v>25.865578696179998</v>
      </c>
      <c r="F398" s="330">
        <v>0.23416848345537011</v>
      </c>
      <c r="G398" s="330">
        <v>0.76583151654462989</v>
      </c>
      <c r="H398" s="330">
        <v>1</v>
      </c>
      <c r="I398" s="327">
        <f>VLOOKUP($A398,[1]allTZs!$B$1:$Y$1402,17,FALSE)</f>
        <v>0</v>
      </c>
      <c r="J398" s="300" t="str">
        <f>VLOOKUP($A398,[1]allTZs!$B$1:$Y$1402,23,FALSE)</f>
        <v>Area Structure Plan</v>
      </c>
      <c r="K398" s="327">
        <f t="shared" si="6"/>
        <v>0</v>
      </c>
      <c r="L398" s="327">
        <f t="shared" si="6"/>
        <v>0</v>
      </c>
    </row>
    <row r="399" spans="1:12" s="300" customFormat="1" ht="11.5" x14ac:dyDescent="0.25">
      <c r="A399" s="326">
        <v>3236</v>
      </c>
      <c r="B399" s="326" t="s">
        <v>240</v>
      </c>
      <c r="C399" s="327">
        <v>38.378554273399999</v>
      </c>
      <c r="D399" s="327">
        <v>0</v>
      </c>
      <c r="E399" s="327">
        <v>38.378554273399999</v>
      </c>
      <c r="F399" s="330">
        <v>1</v>
      </c>
      <c r="G399" s="330">
        <v>0</v>
      </c>
      <c r="H399" s="330">
        <v>1</v>
      </c>
      <c r="I399" s="327">
        <f>VLOOKUP($A399,[1]allTZs!$B$1:$Y$1402,17,FALSE)</f>
        <v>1839</v>
      </c>
      <c r="J399" s="300" t="str">
        <f>VLOOKUP($A399,[1]allTZs!$B$1:$Y$1402,23,FALSE)</f>
        <v>Community Plan</v>
      </c>
      <c r="K399" s="327">
        <f t="shared" si="6"/>
        <v>1839</v>
      </c>
      <c r="L399" s="327">
        <f t="shared" si="6"/>
        <v>0</v>
      </c>
    </row>
    <row r="400" spans="1:12" s="300" customFormat="1" ht="11.5" x14ac:dyDescent="0.25">
      <c r="A400" s="326">
        <v>3237</v>
      </c>
      <c r="B400" s="326" t="s">
        <v>240</v>
      </c>
      <c r="C400" s="327">
        <v>26.442943437899999</v>
      </c>
      <c r="D400" s="327">
        <v>0</v>
      </c>
      <c r="E400" s="327">
        <v>26.442943437899999</v>
      </c>
      <c r="F400" s="330">
        <v>1</v>
      </c>
      <c r="G400" s="330">
        <v>0</v>
      </c>
      <c r="H400" s="330">
        <v>1</v>
      </c>
      <c r="I400" s="327">
        <f>VLOOKUP($A400,[1]allTZs!$B$1:$Y$1402,17,FALSE)</f>
        <v>1052.52888132</v>
      </c>
      <c r="J400" s="300" t="str">
        <f>VLOOKUP($A400,[1]allTZs!$B$1:$Y$1402,23,FALSE)</f>
        <v>Area Structure Plan</v>
      </c>
      <c r="K400" s="327">
        <f t="shared" si="6"/>
        <v>1052.52888132</v>
      </c>
      <c r="L400" s="327">
        <f t="shared" si="6"/>
        <v>0</v>
      </c>
    </row>
    <row r="401" spans="1:12" s="300" customFormat="1" ht="11.5" x14ac:dyDescent="0.25">
      <c r="A401" s="326">
        <v>3238</v>
      </c>
      <c r="B401" s="326" t="s">
        <v>240</v>
      </c>
      <c r="C401" s="327">
        <v>22.4128033786</v>
      </c>
      <c r="D401" s="327">
        <v>0</v>
      </c>
      <c r="E401" s="327">
        <v>22.4128033786</v>
      </c>
      <c r="F401" s="330">
        <v>1</v>
      </c>
      <c r="G401" s="330">
        <v>0</v>
      </c>
      <c r="H401" s="330">
        <v>1</v>
      </c>
      <c r="I401" s="327">
        <f>VLOOKUP($A401,[1]allTZs!$B$1:$Y$1402,17,FALSE)</f>
        <v>1047</v>
      </c>
      <c r="J401" s="300" t="str">
        <f>VLOOKUP($A401,[1]allTZs!$B$1:$Y$1402,23,FALSE)</f>
        <v>Community Plan</v>
      </c>
      <c r="K401" s="327">
        <f t="shared" si="6"/>
        <v>1047</v>
      </c>
      <c r="L401" s="327">
        <f t="shared" si="6"/>
        <v>0</v>
      </c>
    </row>
    <row r="402" spans="1:12" s="300" customFormat="1" ht="11.5" x14ac:dyDescent="0.25">
      <c r="A402" s="326">
        <v>3239</v>
      </c>
      <c r="B402" s="326" t="s">
        <v>240</v>
      </c>
      <c r="C402" s="327">
        <v>10.3137466198</v>
      </c>
      <c r="D402" s="327">
        <v>0</v>
      </c>
      <c r="E402" s="327">
        <v>10.3137466198</v>
      </c>
      <c r="F402" s="330">
        <v>1</v>
      </c>
      <c r="G402" s="330">
        <v>0</v>
      </c>
      <c r="H402" s="330">
        <v>1</v>
      </c>
      <c r="I402" s="327">
        <f>VLOOKUP($A402,[1]allTZs!$B$1:$Y$1402,17,FALSE)</f>
        <v>0</v>
      </c>
      <c r="J402" s="300" t="str">
        <f>VLOOKUP($A402,[1]allTZs!$B$1:$Y$1402,23,FALSE)</f>
        <v>Area Structure Plan</v>
      </c>
      <c r="K402" s="327">
        <f t="shared" si="6"/>
        <v>0</v>
      </c>
      <c r="L402" s="327">
        <f t="shared" si="6"/>
        <v>0</v>
      </c>
    </row>
    <row r="403" spans="1:12" s="300" customFormat="1" ht="11.5" x14ac:dyDescent="0.25">
      <c r="A403" s="326">
        <v>3240</v>
      </c>
      <c r="B403" s="326" t="s">
        <v>240</v>
      </c>
      <c r="C403" s="327">
        <v>26.760242758099999</v>
      </c>
      <c r="D403" s="327">
        <v>4.9650227188900002</v>
      </c>
      <c r="E403" s="327">
        <v>31.72526547699</v>
      </c>
      <c r="F403" s="330">
        <v>0.84349941145516716</v>
      </c>
      <c r="G403" s="330">
        <v>0.15650058854483279</v>
      </c>
      <c r="H403" s="330">
        <v>1</v>
      </c>
      <c r="I403" s="327">
        <f>VLOOKUP($A403,[1]allTZs!$B$1:$Y$1402,17,FALSE)</f>
        <v>37.011524655300001</v>
      </c>
      <c r="J403" s="300" t="str">
        <f>VLOOKUP($A403,[1]allTZs!$B$1:$Y$1402,23,FALSE)</f>
        <v>Area Structure Plan</v>
      </c>
      <c r="K403" s="327">
        <f t="shared" si="6"/>
        <v>31.219199263803958</v>
      </c>
      <c r="L403" s="327">
        <f t="shared" si="6"/>
        <v>5.7923253914960391</v>
      </c>
    </row>
    <row r="404" spans="1:12" s="300" customFormat="1" ht="11.5" x14ac:dyDescent="0.25">
      <c r="A404" s="326">
        <v>3309</v>
      </c>
      <c r="B404" s="326" t="s">
        <v>240</v>
      </c>
      <c r="C404" s="327">
        <v>0</v>
      </c>
      <c r="D404" s="327">
        <v>175.72200101799999</v>
      </c>
      <c r="E404" s="327">
        <v>175.72200101799999</v>
      </c>
      <c r="F404" s="330">
        <v>0</v>
      </c>
      <c r="G404" s="330">
        <v>1</v>
      </c>
      <c r="H404" s="330">
        <v>1</v>
      </c>
      <c r="I404" s="327">
        <f>VLOOKUP($A404,[1]allTZs!$B$1:$Y$1402,17,FALSE)</f>
        <v>10554.0535495</v>
      </c>
      <c r="J404" s="300" t="str">
        <f>VLOOKUP($A404,[1]allTZs!$B$1:$Y$1402,23,FALSE)</f>
        <v>Area Structure Plan</v>
      </c>
      <c r="K404" s="327">
        <f t="shared" si="6"/>
        <v>0</v>
      </c>
      <c r="L404" s="327">
        <f t="shared" si="6"/>
        <v>10554.0535495</v>
      </c>
    </row>
    <row r="405" spans="1:12" s="300" customFormat="1" ht="11.5" x14ac:dyDescent="0.25">
      <c r="A405" s="326">
        <v>3310</v>
      </c>
      <c r="B405" s="326" t="s">
        <v>240</v>
      </c>
      <c r="C405" s="327">
        <v>0</v>
      </c>
      <c r="D405" s="327">
        <v>72.833503593675005</v>
      </c>
      <c r="E405" s="327">
        <v>72.833503593675005</v>
      </c>
      <c r="F405" s="330">
        <v>0</v>
      </c>
      <c r="G405" s="330">
        <v>1</v>
      </c>
      <c r="H405" s="330">
        <v>1</v>
      </c>
      <c r="I405" s="327">
        <f>VLOOKUP($A405,[1]allTZs!$B$1:$Y$1402,17,FALSE)</f>
        <v>3736.5013728499998</v>
      </c>
      <c r="J405" s="300" t="str">
        <f>VLOOKUP($A405,[1]allTZs!$B$1:$Y$1402,23,FALSE)</f>
        <v>Area Structure Plan</v>
      </c>
      <c r="K405" s="327">
        <f t="shared" si="6"/>
        <v>0</v>
      </c>
      <c r="L405" s="327">
        <f t="shared" si="6"/>
        <v>3736.5013728499998</v>
      </c>
    </row>
    <row r="406" spans="1:12" s="300" customFormat="1" ht="11.5" x14ac:dyDescent="0.25">
      <c r="A406" s="326">
        <v>3312</v>
      </c>
      <c r="B406" s="326" t="s">
        <v>240</v>
      </c>
      <c r="C406" s="327">
        <v>80.4540321068</v>
      </c>
      <c r="D406" s="327">
        <v>0</v>
      </c>
      <c r="E406" s="327">
        <v>80.4540321068</v>
      </c>
      <c r="F406" s="330">
        <v>1</v>
      </c>
      <c r="G406" s="330">
        <v>0</v>
      </c>
      <c r="H406" s="330">
        <v>1</v>
      </c>
      <c r="I406" s="327">
        <f>VLOOKUP($A406,[1]allTZs!$B$1:$Y$1402,17,FALSE)</f>
        <v>4198</v>
      </c>
      <c r="J406" s="300" t="str">
        <f>VLOOKUP($A406,[1]allTZs!$B$1:$Y$1402,23,FALSE)</f>
        <v>Area Structure Plan</v>
      </c>
      <c r="K406" s="327">
        <f t="shared" si="6"/>
        <v>4198</v>
      </c>
      <c r="L406" s="327">
        <f t="shared" si="6"/>
        <v>0</v>
      </c>
    </row>
    <row r="407" spans="1:12" s="300" customFormat="1" ht="11.5" x14ac:dyDescent="0.25">
      <c r="A407" s="326">
        <v>3313</v>
      </c>
      <c r="B407" s="326" t="s">
        <v>240</v>
      </c>
      <c r="C407" s="327">
        <v>71.913922306399996</v>
      </c>
      <c r="D407" s="327">
        <v>0</v>
      </c>
      <c r="E407" s="327">
        <v>71.913922306399996</v>
      </c>
      <c r="F407" s="330">
        <v>1</v>
      </c>
      <c r="G407" s="330">
        <v>0</v>
      </c>
      <c r="H407" s="330">
        <v>1</v>
      </c>
      <c r="I407" s="327">
        <f>VLOOKUP($A407,[1]allTZs!$B$1:$Y$1402,17,FALSE)</f>
        <v>3604.85</v>
      </c>
      <c r="J407" s="300" t="str">
        <f>VLOOKUP($A407,[1]allTZs!$B$1:$Y$1402,23,FALSE)</f>
        <v>Area Structure Plan</v>
      </c>
      <c r="K407" s="327">
        <f t="shared" si="6"/>
        <v>3604.85</v>
      </c>
      <c r="L407" s="327">
        <f t="shared" si="6"/>
        <v>0</v>
      </c>
    </row>
    <row r="408" spans="1:12" s="300" customFormat="1" ht="11.5" x14ac:dyDescent="0.25">
      <c r="A408" s="326">
        <v>3314</v>
      </c>
      <c r="B408" s="326" t="s">
        <v>240</v>
      </c>
      <c r="C408" s="327">
        <v>142.139975553</v>
      </c>
      <c r="D408" s="327">
        <v>4.8722020026E-3</v>
      </c>
      <c r="E408" s="327">
        <v>142.14484775500259</v>
      </c>
      <c r="F408" s="330">
        <v>0.99996572368200787</v>
      </c>
      <c r="G408" s="330">
        <v>3.4276317992176612E-5</v>
      </c>
      <c r="H408" s="330">
        <v>1</v>
      </c>
      <c r="I408" s="327">
        <f>VLOOKUP($A408,[1]allTZs!$B$1:$Y$1402,17,FALSE)</f>
        <v>6732.8620000000001</v>
      </c>
      <c r="J408" s="300" t="str">
        <f>VLOOKUP($A408,[1]allTZs!$B$1:$Y$1402,23,FALSE)</f>
        <v>Area Structure Plan</v>
      </c>
      <c r="K408" s="327">
        <f t="shared" si="6"/>
        <v>6732.6312222810911</v>
      </c>
      <c r="L408" s="327">
        <f t="shared" si="6"/>
        <v>0.23077771890944221</v>
      </c>
    </row>
    <row r="409" spans="1:12" s="300" customFormat="1" ht="11.5" x14ac:dyDescent="0.25">
      <c r="A409" s="326">
        <v>3315</v>
      </c>
      <c r="B409" s="326" t="s">
        <v>240</v>
      </c>
      <c r="C409" s="327">
        <v>34.281891117199997</v>
      </c>
      <c r="D409" s="327">
        <v>27.289702089045701</v>
      </c>
      <c r="E409" s="327">
        <v>61.571593206245694</v>
      </c>
      <c r="F409" s="330">
        <v>0.55678096557232681</v>
      </c>
      <c r="G409" s="330">
        <v>0.44321903442767324</v>
      </c>
      <c r="H409" s="330">
        <v>1</v>
      </c>
      <c r="I409" s="327">
        <f>VLOOKUP($A409,[1]allTZs!$B$1:$Y$1402,17,FALSE)</f>
        <v>5511.8523282300002</v>
      </c>
      <c r="J409" s="300" t="str">
        <f>VLOOKUP($A409,[1]allTZs!$B$1:$Y$1402,23,FALSE)</f>
        <v>Area Structure Plan</v>
      </c>
      <c r="K409" s="327">
        <f t="shared" si="6"/>
        <v>3068.8944614039769</v>
      </c>
      <c r="L409" s="327">
        <f t="shared" si="6"/>
        <v>2442.9578668260233</v>
      </c>
    </row>
    <row r="410" spans="1:12" s="300" customFormat="1" ht="11.5" x14ac:dyDescent="0.25">
      <c r="A410" s="326">
        <v>3316</v>
      </c>
      <c r="B410" s="326" t="s">
        <v>240</v>
      </c>
      <c r="C410" s="327">
        <v>1.14408864924E-4</v>
      </c>
      <c r="D410" s="327">
        <v>63.9673346975</v>
      </c>
      <c r="E410" s="327">
        <v>63.967449106364924</v>
      </c>
      <c r="F410" s="330">
        <v>1.7885481838389585E-6</v>
      </c>
      <c r="G410" s="330">
        <v>0.99999821145181611</v>
      </c>
      <c r="H410" s="330">
        <v>1</v>
      </c>
      <c r="I410" s="327">
        <f>VLOOKUP($A410,[1]allTZs!$B$1:$Y$1402,17,FALSE)</f>
        <v>3315.3431887299998</v>
      </c>
      <c r="J410" s="300" t="str">
        <f>VLOOKUP($A410,[1]allTZs!$B$1:$Y$1402,23,FALSE)</f>
        <v>Area Structure Plan</v>
      </c>
      <c r="K410" s="327">
        <f t="shared" si="6"/>
        <v>5.9296510390059029E-3</v>
      </c>
      <c r="L410" s="327">
        <f t="shared" si="6"/>
        <v>3315.3372590789609</v>
      </c>
    </row>
    <row r="411" spans="1:12" s="300" customFormat="1" ht="11.5" x14ac:dyDescent="0.25">
      <c r="A411" s="326">
        <v>3317</v>
      </c>
      <c r="B411" s="326" t="s">
        <v>240</v>
      </c>
      <c r="C411" s="327">
        <v>0</v>
      </c>
      <c r="D411" s="327">
        <v>129.02715559399999</v>
      </c>
      <c r="E411" s="327">
        <v>129.02715559399999</v>
      </c>
      <c r="F411" s="330">
        <v>0</v>
      </c>
      <c r="G411" s="330">
        <v>1</v>
      </c>
      <c r="H411" s="330">
        <v>1</v>
      </c>
      <c r="I411" s="327">
        <f>VLOOKUP($A411,[1]allTZs!$B$1:$Y$1402,17,FALSE)</f>
        <v>9456.7902357500006</v>
      </c>
      <c r="J411" s="300" t="str">
        <f>VLOOKUP($A411,[1]allTZs!$B$1:$Y$1402,23,FALSE)</f>
        <v>Unplanned</v>
      </c>
      <c r="K411" s="327">
        <f t="shared" si="6"/>
        <v>0</v>
      </c>
      <c r="L411" s="327">
        <f t="shared" si="6"/>
        <v>9456.7902357500006</v>
      </c>
    </row>
    <row r="412" spans="1:12" s="300" customFormat="1" ht="11.5" x14ac:dyDescent="0.25">
      <c r="A412" s="326">
        <v>3318</v>
      </c>
      <c r="B412" s="326" t="s">
        <v>240</v>
      </c>
      <c r="C412" s="327">
        <v>0</v>
      </c>
      <c r="D412" s="327">
        <v>130.51035573199999</v>
      </c>
      <c r="E412" s="327">
        <v>130.51035573199999</v>
      </c>
      <c r="F412" s="330">
        <v>0</v>
      </c>
      <c r="G412" s="330">
        <v>1</v>
      </c>
      <c r="H412" s="330">
        <v>1</v>
      </c>
      <c r="I412" s="327">
        <f>VLOOKUP($A412,[1]allTZs!$B$1:$Y$1402,17,FALSE)</f>
        <v>6563.1138613200001</v>
      </c>
      <c r="J412" s="300" t="str">
        <f>VLOOKUP($A412,[1]allTZs!$B$1:$Y$1402,23,FALSE)</f>
        <v>Unplanned</v>
      </c>
      <c r="K412" s="327">
        <f t="shared" si="6"/>
        <v>0</v>
      </c>
      <c r="L412" s="327">
        <f t="shared" si="6"/>
        <v>6563.1138613200001</v>
      </c>
    </row>
    <row r="413" spans="1:12" s="300" customFormat="1" ht="11.5" x14ac:dyDescent="0.25">
      <c r="A413" s="326">
        <v>3323</v>
      </c>
      <c r="B413" s="326" t="s">
        <v>240</v>
      </c>
      <c r="C413" s="327">
        <v>0</v>
      </c>
      <c r="D413" s="327">
        <v>130.51851934000001</v>
      </c>
      <c r="E413" s="327">
        <v>130.51851934000001</v>
      </c>
      <c r="F413" s="330">
        <v>0</v>
      </c>
      <c r="G413" s="330">
        <v>1</v>
      </c>
      <c r="H413" s="330">
        <v>1</v>
      </c>
      <c r="I413" s="327">
        <f>VLOOKUP($A413,[1]allTZs!$B$1:$Y$1402,17,FALSE)</f>
        <v>7300.5629676600001</v>
      </c>
      <c r="J413" s="300" t="str">
        <f>VLOOKUP($A413,[1]allTZs!$B$1:$Y$1402,23,FALSE)</f>
        <v>Unplanned</v>
      </c>
      <c r="K413" s="327">
        <f t="shared" si="6"/>
        <v>0</v>
      </c>
      <c r="L413" s="327">
        <f t="shared" si="6"/>
        <v>7300.5629676600001</v>
      </c>
    </row>
    <row r="414" spans="1:12" s="300" customFormat="1" ht="11.5" x14ac:dyDescent="0.25">
      <c r="A414" s="326">
        <v>3324</v>
      </c>
      <c r="B414" s="326" t="s">
        <v>240</v>
      </c>
      <c r="C414" s="327">
        <v>0</v>
      </c>
      <c r="D414" s="327">
        <v>124.254000375012</v>
      </c>
      <c r="E414" s="327">
        <v>124.254000375012</v>
      </c>
      <c r="F414" s="330">
        <v>0</v>
      </c>
      <c r="G414" s="330">
        <v>1</v>
      </c>
      <c r="H414" s="330">
        <v>1</v>
      </c>
      <c r="I414" s="327">
        <f>VLOOKUP($A414,[1]allTZs!$B$1:$Y$1402,17,FALSE)</f>
        <v>9437.1225421599993</v>
      </c>
      <c r="J414" s="300" t="str">
        <f>VLOOKUP($A414,[1]allTZs!$B$1:$Y$1402,23,FALSE)</f>
        <v>Unplanned</v>
      </c>
      <c r="K414" s="327">
        <f t="shared" si="6"/>
        <v>0</v>
      </c>
      <c r="L414" s="327">
        <f t="shared" si="6"/>
        <v>9437.1225421599993</v>
      </c>
    </row>
    <row r="415" spans="1:12" s="300" customFormat="1" ht="11.5" x14ac:dyDescent="0.25">
      <c r="A415" s="326">
        <v>3325</v>
      </c>
      <c r="B415" s="326" t="s">
        <v>240</v>
      </c>
      <c r="C415" s="327">
        <v>19.108277066599999</v>
      </c>
      <c r="D415" s="327">
        <v>108.61486369768301</v>
      </c>
      <c r="E415" s="327">
        <v>127.723140764283</v>
      </c>
      <c r="F415" s="330">
        <v>0.14960700897470816</v>
      </c>
      <c r="G415" s="330">
        <v>0.85039299102529187</v>
      </c>
      <c r="H415" s="330">
        <v>1</v>
      </c>
      <c r="I415" s="327">
        <f>VLOOKUP($A415,[1]allTZs!$B$1:$Y$1402,17,FALSE)</f>
        <v>8593.05431082</v>
      </c>
      <c r="J415" s="300" t="str">
        <f>VLOOKUP($A415,[1]allTZs!$B$1:$Y$1402,23,FALSE)</f>
        <v>Area Structure Plan</v>
      </c>
      <c r="K415" s="327">
        <f t="shared" si="6"/>
        <v>1285.5811533990025</v>
      </c>
      <c r="L415" s="327">
        <f t="shared" si="6"/>
        <v>7307.4731574209982</v>
      </c>
    </row>
    <row r="416" spans="1:12" s="300" customFormat="1" ht="11.5" x14ac:dyDescent="0.25">
      <c r="A416" s="326">
        <v>3326</v>
      </c>
      <c r="B416" s="326" t="s">
        <v>240</v>
      </c>
      <c r="C416" s="327">
        <v>90.694207540099995</v>
      </c>
      <c r="D416" s="327">
        <v>15.538570944099879</v>
      </c>
      <c r="E416" s="327">
        <v>106.23277848419987</v>
      </c>
      <c r="F416" s="330">
        <v>0.85373091840565063</v>
      </c>
      <c r="G416" s="330">
        <v>0.14626908159434943</v>
      </c>
      <c r="H416" s="330">
        <v>1</v>
      </c>
      <c r="I416" s="327">
        <f>VLOOKUP($A416,[1]allTZs!$B$1:$Y$1402,17,FALSE)</f>
        <v>6390.4210281400001</v>
      </c>
      <c r="J416" s="300" t="str">
        <f>VLOOKUP($A416,[1]allTZs!$B$1:$Y$1402,23,FALSE)</f>
        <v>Area Structure Plan</v>
      </c>
      <c r="K416" s="327">
        <f t="shared" si="6"/>
        <v>5455.7000133527445</v>
      </c>
      <c r="L416" s="327">
        <f t="shared" si="6"/>
        <v>934.72101478725597</v>
      </c>
    </row>
    <row r="417" spans="1:12" s="300" customFormat="1" ht="11.5" x14ac:dyDescent="0.25">
      <c r="A417" s="326">
        <v>3327</v>
      </c>
      <c r="B417" s="326" t="s">
        <v>240</v>
      </c>
      <c r="C417" s="327">
        <v>6.9668167667200001</v>
      </c>
      <c r="D417" s="327">
        <v>107.22005612547694</v>
      </c>
      <c r="E417" s="327">
        <v>114.18687289219694</v>
      </c>
      <c r="F417" s="330">
        <v>6.1012414039022897E-2</v>
      </c>
      <c r="G417" s="330">
        <v>0.93898758596097709</v>
      </c>
      <c r="H417" s="330">
        <v>1</v>
      </c>
      <c r="I417" s="327">
        <f>VLOOKUP($A417,[1]allTZs!$B$1:$Y$1402,17,FALSE)</f>
        <v>9066.6320518199991</v>
      </c>
      <c r="J417" s="300" t="str">
        <f>VLOOKUP($A417,[1]allTZs!$B$1:$Y$1402,23,FALSE)</f>
        <v>Area Structure Plan</v>
      </c>
      <c r="K417" s="327">
        <f t="shared" si="6"/>
        <v>553.17710868511745</v>
      </c>
      <c r="L417" s="327">
        <f t="shared" si="6"/>
        <v>8513.4549431348823</v>
      </c>
    </row>
    <row r="418" spans="1:12" s="300" customFormat="1" ht="11.5" x14ac:dyDescent="0.25">
      <c r="A418" s="326">
        <v>3328</v>
      </c>
      <c r="B418" s="326" t="s">
        <v>240</v>
      </c>
      <c r="C418" s="327">
        <v>33.429625496200003</v>
      </c>
      <c r="D418" s="327">
        <v>20.086333837906</v>
      </c>
      <c r="E418" s="327">
        <v>53.515959334106</v>
      </c>
      <c r="F418" s="330">
        <v>0.62466647168735567</v>
      </c>
      <c r="G418" s="330">
        <v>0.37533352831264438</v>
      </c>
      <c r="H418" s="330">
        <v>1</v>
      </c>
      <c r="I418" s="327">
        <f>VLOOKUP($A418,[1]allTZs!$B$1:$Y$1402,17,FALSE)</f>
        <v>5667.4199781799998</v>
      </c>
      <c r="J418" s="300" t="str">
        <f>VLOOKUP($A418,[1]allTZs!$B$1:$Y$1402,23,FALSE)</f>
        <v>Area Structure Plan</v>
      </c>
      <c r="K418" s="327">
        <f t="shared" si="6"/>
        <v>3540.2472413401306</v>
      </c>
      <c r="L418" s="327">
        <f t="shared" si="6"/>
        <v>2127.1727368398692</v>
      </c>
    </row>
    <row r="419" spans="1:12" s="300" customFormat="1" ht="11.5" x14ac:dyDescent="0.25">
      <c r="A419" s="326">
        <v>3329</v>
      </c>
      <c r="B419" s="326" t="s">
        <v>240</v>
      </c>
      <c r="C419" s="327">
        <v>2.5404337933200001</v>
      </c>
      <c r="D419" s="327">
        <v>123.3152133072317</v>
      </c>
      <c r="E419" s="327">
        <v>125.85564710055171</v>
      </c>
      <c r="F419" s="330">
        <v>2.0185298410093064E-2</v>
      </c>
      <c r="G419" s="330">
        <v>0.97981470158990691</v>
      </c>
      <c r="H419" s="330">
        <v>1</v>
      </c>
      <c r="I419" s="327">
        <f>VLOOKUP($A419,[1]allTZs!$B$1:$Y$1402,17,FALSE)</f>
        <v>7984.9029403200002</v>
      </c>
      <c r="J419" s="300" t="str">
        <f>VLOOKUP($A419,[1]allTZs!$B$1:$Y$1402,23,FALSE)</f>
        <v>Area Structure Plan</v>
      </c>
      <c r="K419" s="327">
        <f t="shared" si="6"/>
        <v>161.17764862598872</v>
      </c>
      <c r="L419" s="327">
        <f t="shared" si="6"/>
        <v>7823.7252916940115</v>
      </c>
    </row>
    <row r="420" spans="1:12" s="300" customFormat="1" ht="11.5" x14ac:dyDescent="0.25">
      <c r="A420" s="326">
        <v>3330</v>
      </c>
      <c r="B420" s="326" t="s">
        <v>240</v>
      </c>
      <c r="C420" s="327">
        <v>0</v>
      </c>
      <c r="D420" s="327">
        <v>130.39293738699999</v>
      </c>
      <c r="E420" s="327">
        <v>130.39293738699999</v>
      </c>
      <c r="F420" s="330">
        <v>0</v>
      </c>
      <c r="G420" s="330">
        <v>1</v>
      </c>
      <c r="H420" s="330">
        <v>1</v>
      </c>
      <c r="I420" s="327">
        <f>VLOOKUP($A420,[1]allTZs!$B$1:$Y$1402,17,FALSE)</f>
        <v>7374.81554203</v>
      </c>
      <c r="J420" s="300" t="str">
        <f>VLOOKUP($A420,[1]allTZs!$B$1:$Y$1402,23,FALSE)</f>
        <v>Unplanned</v>
      </c>
      <c r="K420" s="327">
        <f t="shared" si="6"/>
        <v>0</v>
      </c>
      <c r="L420" s="327">
        <f t="shared" si="6"/>
        <v>7374.81554203</v>
      </c>
    </row>
    <row r="421" spans="1:12" s="300" customFormat="1" ht="11.5" x14ac:dyDescent="0.25">
      <c r="A421" s="326">
        <v>3335</v>
      </c>
      <c r="B421" s="326" t="s">
        <v>240</v>
      </c>
      <c r="C421" s="327">
        <v>0</v>
      </c>
      <c r="D421" s="327">
        <v>130.74441540233684</v>
      </c>
      <c r="E421" s="327">
        <v>130.74441540233684</v>
      </c>
      <c r="F421" s="330">
        <v>0</v>
      </c>
      <c r="G421" s="330">
        <v>1</v>
      </c>
      <c r="H421" s="330">
        <v>1</v>
      </c>
      <c r="I421" s="327">
        <f>VLOOKUP($A421,[1]allTZs!$B$1:$Y$1402,17,FALSE)</f>
        <v>9396.0122465900004</v>
      </c>
      <c r="J421" s="300" t="str">
        <f>VLOOKUP($A421,[1]allTZs!$B$1:$Y$1402,23,FALSE)</f>
        <v>Unplanned</v>
      </c>
      <c r="K421" s="327">
        <f t="shared" si="6"/>
        <v>0</v>
      </c>
      <c r="L421" s="327">
        <f t="shared" si="6"/>
        <v>9396.0122465900004</v>
      </c>
    </row>
    <row r="422" spans="1:12" s="300" customFormat="1" ht="11.5" x14ac:dyDescent="0.25">
      <c r="A422" s="326">
        <v>3336</v>
      </c>
      <c r="B422" s="326" t="s">
        <v>240</v>
      </c>
      <c r="C422" s="327">
        <v>1.83801326699E-4</v>
      </c>
      <c r="D422" s="327">
        <v>64.960705544539991</v>
      </c>
      <c r="E422" s="327">
        <v>64.96088934586669</v>
      </c>
      <c r="F422" s="330">
        <v>2.8294151842718709E-6</v>
      </c>
      <c r="G422" s="330">
        <v>0.99999717058481574</v>
      </c>
      <c r="H422" s="330">
        <v>1</v>
      </c>
      <c r="I422" s="327">
        <f>VLOOKUP($A422,[1]allTZs!$B$1:$Y$1402,17,FALSE)</f>
        <v>3901.3929266</v>
      </c>
      <c r="J422" s="300" t="str">
        <f>VLOOKUP($A422,[1]allTZs!$B$1:$Y$1402,23,FALSE)</f>
        <v>Area Structure Plan</v>
      </c>
      <c r="K422" s="327">
        <f t="shared" si="6"/>
        <v>1.1038660386332912E-2</v>
      </c>
      <c r="L422" s="327">
        <f t="shared" si="6"/>
        <v>3901.3818879396135</v>
      </c>
    </row>
    <row r="423" spans="1:12" s="300" customFormat="1" ht="11.5" x14ac:dyDescent="0.25">
      <c r="A423" s="326">
        <v>3337</v>
      </c>
      <c r="B423" s="326" t="s">
        <v>240</v>
      </c>
      <c r="C423" s="327">
        <v>3.3837590674400002</v>
      </c>
      <c r="D423" s="327">
        <v>54.333935590366458</v>
      </c>
      <c r="E423" s="327">
        <v>57.717694657806462</v>
      </c>
      <c r="F423" s="330">
        <v>5.8626025996038951E-2</v>
      </c>
      <c r="G423" s="330">
        <v>0.94137397400396094</v>
      </c>
      <c r="H423" s="330">
        <v>0.99999999999999989</v>
      </c>
      <c r="I423" s="327">
        <f>VLOOKUP($A423,[1]allTZs!$B$1:$Y$1402,17,FALSE)</f>
        <v>4041.2516528400001</v>
      </c>
      <c r="J423" s="300" t="str">
        <f>VLOOKUP($A423,[1]allTZs!$B$1:$Y$1402,23,FALSE)</f>
        <v>Area Structure Plan</v>
      </c>
      <c r="K423" s="327">
        <f t="shared" si="6"/>
        <v>236.92252445593323</v>
      </c>
      <c r="L423" s="327">
        <f t="shared" si="6"/>
        <v>3804.3291283840663</v>
      </c>
    </row>
    <row r="424" spans="1:12" s="300" customFormat="1" ht="11.5" x14ac:dyDescent="0.25">
      <c r="A424" s="326">
        <v>3338</v>
      </c>
      <c r="B424" s="326" t="s">
        <v>240</v>
      </c>
      <c r="C424" s="327">
        <v>0</v>
      </c>
      <c r="D424" s="327">
        <v>43.187178849086337</v>
      </c>
      <c r="E424" s="327">
        <v>43.187178849086337</v>
      </c>
      <c r="F424" s="330">
        <v>0</v>
      </c>
      <c r="G424" s="330">
        <v>1</v>
      </c>
      <c r="H424" s="330">
        <v>1</v>
      </c>
      <c r="I424" s="327">
        <f>VLOOKUP($A424,[1]allTZs!$B$1:$Y$1402,17,FALSE)</f>
        <v>2619.7237675400002</v>
      </c>
      <c r="J424" s="300" t="str">
        <f>VLOOKUP($A424,[1]allTZs!$B$1:$Y$1402,23,FALSE)</f>
        <v>Area Structure Plan</v>
      </c>
      <c r="K424" s="327">
        <f t="shared" si="6"/>
        <v>0</v>
      </c>
      <c r="L424" s="327">
        <f t="shared" si="6"/>
        <v>2619.7237675400002</v>
      </c>
    </row>
    <row r="425" spans="1:12" s="300" customFormat="1" ht="11.5" x14ac:dyDescent="0.25">
      <c r="A425" s="326">
        <v>3339</v>
      </c>
      <c r="B425" s="326" t="s">
        <v>240</v>
      </c>
      <c r="C425" s="327">
        <v>0</v>
      </c>
      <c r="D425" s="327">
        <v>74.892832901524343</v>
      </c>
      <c r="E425" s="327">
        <v>74.892832901524343</v>
      </c>
      <c r="F425" s="330">
        <v>0</v>
      </c>
      <c r="G425" s="330">
        <v>1</v>
      </c>
      <c r="H425" s="330">
        <v>1</v>
      </c>
      <c r="I425" s="327">
        <f>VLOOKUP($A425,[1]allTZs!$B$1:$Y$1402,17,FALSE)</f>
        <v>0</v>
      </c>
      <c r="J425" s="300" t="str">
        <f>VLOOKUP($A425,[1]allTZs!$B$1:$Y$1402,23,FALSE)</f>
        <v>Area Structure Plan</v>
      </c>
      <c r="K425" s="327">
        <f t="shared" si="6"/>
        <v>0</v>
      </c>
      <c r="L425" s="327">
        <f t="shared" si="6"/>
        <v>0</v>
      </c>
    </row>
    <row r="426" spans="1:12" s="300" customFormat="1" ht="11.5" x14ac:dyDescent="0.25">
      <c r="A426" s="326">
        <v>3340</v>
      </c>
      <c r="B426" s="326" t="s">
        <v>240</v>
      </c>
      <c r="C426" s="327">
        <v>1.81234657696E-3</v>
      </c>
      <c r="D426" s="327">
        <v>282.06421591396258</v>
      </c>
      <c r="E426" s="327">
        <v>282.06602826053955</v>
      </c>
      <c r="F426" s="330">
        <v>6.4252564838682612E-6</v>
      </c>
      <c r="G426" s="330">
        <v>0.99999357474351613</v>
      </c>
      <c r="H426" s="330">
        <v>1</v>
      </c>
      <c r="I426" s="327">
        <f>VLOOKUP($A426,[1]allTZs!$B$1:$Y$1402,17,FALSE)</f>
        <v>3255.2192969299999</v>
      </c>
      <c r="J426" s="300" t="str">
        <f>VLOOKUP($A426,[1]allTZs!$B$1:$Y$1402,23,FALSE)</f>
        <v>Area Structure Plan</v>
      </c>
      <c r="K426" s="327">
        <f t="shared" si="6"/>
        <v>2.0915618894012566E-2</v>
      </c>
      <c r="L426" s="327">
        <f t="shared" si="6"/>
        <v>3255.198381311106</v>
      </c>
    </row>
    <row r="427" spans="1:12" s="300" customFormat="1" ht="11.5" x14ac:dyDescent="0.25">
      <c r="A427" s="326">
        <v>3341</v>
      </c>
      <c r="B427" s="326" t="s">
        <v>240</v>
      </c>
      <c r="C427" s="327">
        <v>0</v>
      </c>
      <c r="D427" s="327">
        <v>248.82169640943647</v>
      </c>
      <c r="E427" s="327">
        <v>248.82169640943647</v>
      </c>
      <c r="F427" s="330">
        <v>0</v>
      </c>
      <c r="G427" s="330">
        <v>1</v>
      </c>
      <c r="H427" s="330">
        <v>1</v>
      </c>
      <c r="I427" s="327">
        <f>VLOOKUP($A427,[1]allTZs!$B$1:$Y$1402,17,FALSE)</f>
        <v>10438.4981178</v>
      </c>
      <c r="J427" s="300" t="str">
        <f>VLOOKUP($A427,[1]allTZs!$B$1:$Y$1402,23,FALSE)</f>
        <v>Area Structure Plan</v>
      </c>
      <c r="K427" s="327">
        <f t="shared" si="6"/>
        <v>0</v>
      </c>
      <c r="L427" s="327">
        <f t="shared" si="6"/>
        <v>10438.4981178</v>
      </c>
    </row>
    <row r="428" spans="1:12" s="300" customFormat="1" ht="11.5" x14ac:dyDescent="0.25">
      <c r="A428" s="326">
        <v>3344</v>
      </c>
      <c r="B428" s="326" t="s">
        <v>240</v>
      </c>
      <c r="C428" s="327">
        <v>0</v>
      </c>
      <c r="D428" s="327">
        <v>25.618583541900001</v>
      </c>
      <c r="E428" s="327">
        <v>25.618583541900001</v>
      </c>
      <c r="F428" s="330">
        <v>0</v>
      </c>
      <c r="G428" s="330">
        <v>1</v>
      </c>
      <c r="H428" s="330">
        <v>1</v>
      </c>
      <c r="I428" s="327">
        <f>VLOOKUP($A428,[1]allTZs!$B$1:$Y$1402,17,FALSE)</f>
        <v>6</v>
      </c>
      <c r="J428" s="300" t="str">
        <f>VLOOKUP($A428,[1]allTZs!$B$1:$Y$1402,23,FALSE)</f>
        <v>Area Structure Plan</v>
      </c>
      <c r="K428" s="327">
        <f t="shared" si="6"/>
        <v>0</v>
      </c>
      <c r="L428" s="327">
        <f t="shared" si="6"/>
        <v>6</v>
      </c>
    </row>
    <row r="429" spans="1:12" s="300" customFormat="1" ht="11.5" x14ac:dyDescent="0.25">
      <c r="A429" s="326">
        <v>3345</v>
      </c>
      <c r="B429" s="326" t="s">
        <v>240</v>
      </c>
      <c r="C429" s="327">
        <v>0</v>
      </c>
      <c r="D429" s="327">
        <v>14.293266626099999</v>
      </c>
      <c r="E429" s="327">
        <v>14.293266626099999</v>
      </c>
      <c r="F429" s="330">
        <v>0</v>
      </c>
      <c r="G429" s="330">
        <v>1</v>
      </c>
      <c r="H429" s="330">
        <v>1</v>
      </c>
      <c r="I429" s="327">
        <f>VLOOKUP($A429,[1]allTZs!$B$1:$Y$1402,17,FALSE)</f>
        <v>0</v>
      </c>
      <c r="J429" s="300" t="str">
        <f>VLOOKUP($A429,[1]allTZs!$B$1:$Y$1402,23,FALSE)</f>
        <v>Buildout</v>
      </c>
      <c r="K429" s="327">
        <f t="shared" si="6"/>
        <v>0</v>
      </c>
      <c r="L429" s="327">
        <f t="shared" si="6"/>
        <v>0</v>
      </c>
    </row>
    <row r="430" spans="1:12" s="300" customFormat="1" ht="11.5" x14ac:dyDescent="0.25">
      <c r="A430" s="326">
        <v>3347</v>
      </c>
      <c r="B430" s="326" t="s">
        <v>240</v>
      </c>
      <c r="C430" s="327">
        <v>0</v>
      </c>
      <c r="D430" s="327">
        <v>64.182550786899995</v>
      </c>
      <c r="E430" s="327">
        <v>64.182550786899995</v>
      </c>
      <c r="F430" s="330">
        <v>0</v>
      </c>
      <c r="G430" s="330">
        <v>1</v>
      </c>
      <c r="H430" s="330">
        <v>1</v>
      </c>
      <c r="I430" s="327">
        <f>VLOOKUP($A430,[1]allTZs!$B$1:$Y$1402,17,FALSE)</f>
        <v>4731.3579707700001</v>
      </c>
      <c r="J430" s="300" t="str">
        <f>VLOOKUP($A430,[1]allTZs!$B$1:$Y$1402,23,FALSE)</f>
        <v>Unplanned</v>
      </c>
      <c r="K430" s="327">
        <f t="shared" si="6"/>
        <v>0</v>
      </c>
      <c r="L430" s="327">
        <f t="shared" si="6"/>
        <v>4731.3579707700001</v>
      </c>
    </row>
    <row r="431" spans="1:12" s="300" customFormat="1" ht="11.5" x14ac:dyDescent="0.25">
      <c r="A431" s="326">
        <v>3348</v>
      </c>
      <c r="B431" s="326" t="s">
        <v>240</v>
      </c>
      <c r="C431" s="327">
        <v>0</v>
      </c>
      <c r="D431" s="327">
        <v>65.0645065577</v>
      </c>
      <c r="E431" s="327">
        <v>65.0645065577</v>
      </c>
      <c r="F431" s="330">
        <v>0</v>
      </c>
      <c r="G431" s="330">
        <v>1</v>
      </c>
      <c r="H431" s="330">
        <v>1</v>
      </c>
      <c r="I431" s="327">
        <f>VLOOKUP($A431,[1]allTZs!$B$1:$Y$1402,17,FALSE)</f>
        <v>3267.5442437900001</v>
      </c>
      <c r="J431" s="300" t="str">
        <f>VLOOKUP($A431,[1]allTZs!$B$1:$Y$1402,23,FALSE)</f>
        <v>Unplanned</v>
      </c>
      <c r="K431" s="327">
        <f t="shared" si="6"/>
        <v>0</v>
      </c>
      <c r="L431" s="327">
        <f t="shared" si="6"/>
        <v>3267.5442437900001</v>
      </c>
    </row>
    <row r="432" spans="1:12" s="300" customFormat="1" ht="11.5" x14ac:dyDescent="0.25">
      <c r="A432" s="326">
        <v>3349</v>
      </c>
      <c r="B432" s="326" t="s">
        <v>240</v>
      </c>
      <c r="C432" s="327">
        <v>66.519608356800006</v>
      </c>
      <c r="D432" s="327">
        <v>10.757953480899999</v>
      </c>
      <c r="E432" s="327">
        <v>77.277561837700006</v>
      </c>
      <c r="F432" s="330">
        <v>0.8607881353258261</v>
      </c>
      <c r="G432" s="330">
        <v>0.1392118646741739</v>
      </c>
      <c r="H432" s="330">
        <v>1</v>
      </c>
      <c r="I432" s="327">
        <f>VLOOKUP($A432,[1]allTZs!$B$1:$Y$1402,17,FALSE)</f>
        <v>3981.5259999999998</v>
      </c>
      <c r="J432" s="300" t="str">
        <f>VLOOKUP($A432,[1]allTZs!$B$1:$Y$1402,23,FALSE)</f>
        <v>Area Structure Plan</v>
      </c>
      <c r="K432" s="327">
        <f t="shared" si="6"/>
        <v>3427.2503412912947</v>
      </c>
      <c r="L432" s="327">
        <f t="shared" si="6"/>
        <v>554.2756587087049</v>
      </c>
    </row>
    <row r="433" spans="1:12" s="300" customFormat="1" ht="11.5" x14ac:dyDescent="0.25">
      <c r="A433" s="326">
        <v>3350</v>
      </c>
      <c r="B433" s="326" t="s">
        <v>240</v>
      </c>
      <c r="C433" s="327">
        <v>54.801091663000001</v>
      </c>
      <c r="D433" s="327">
        <v>7.8931614163199999</v>
      </c>
      <c r="E433" s="327">
        <v>62.694253079319999</v>
      </c>
      <c r="F433" s="330">
        <v>0.87410071850870175</v>
      </c>
      <c r="G433" s="330">
        <v>0.12589928149129823</v>
      </c>
      <c r="H433" s="330">
        <v>1</v>
      </c>
      <c r="I433" s="327">
        <f>VLOOKUP($A433,[1]allTZs!$B$1:$Y$1402,17,FALSE)</f>
        <v>3653.62233694</v>
      </c>
      <c r="J433" s="300" t="str">
        <f>VLOOKUP($A433,[1]allTZs!$B$1:$Y$1402,23,FALSE)</f>
        <v>Area Structure Plan</v>
      </c>
      <c r="K433" s="327">
        <f t="shared" si="6"/>
        <v>3193.6339098786962</v>
      </c>
      <c r="L433" s="327">
        <f t="shared" si="6"/>
        <v>459.98842706130392</v>
      </c>
    </row>
    <row r="434" spans="1:12" s="300" customFormat="1" ht="11.5" x14ac:dyDescent="0.25">
      <c r="A434" s="326">
        <v>3351</v>
      </c>
      <c r="B434" s="326" t="s">
        <v>240</v>
      </c>
      <c r="C434" s="327">
        <v>26.172088832099998</v>
      </c>
      <c r="D434" s="327">
        <v>29.054390704050704</v>
      </c>
      <c r="E434" s="327">
        <v>55.226479536150705</v>
      </c>
      <c r="F434" s="330">
        <v>0.47390471114437066</v>
      </c>
      <c r="G434" s="330">
        <v>0.52609528885562928</v>
      </c>
      <c r="H434" s="330">
        <v>1</v>
      </c>
      <c r="I434" s="327">
        <f>VLOOKUP($A434,[1]allTZs!$B$1:$Y$1402,17,FALSE)</f>
        <v>2614.4943249200001</v>
      </c>
      <c r="J434" s="300" t="str">
        <f>VLOOKUP($A434,[1]allTZs!$B$1:$Y$1402,23,FALSE)</f>
        <v>Area Structure Plan</v>
      </c>
      <c r="K434" s="327">
        <f t="shared" si="6"/>
        <v>1239.0211778398091</v>
      </c>
      <c r="L434" s="327">
        <f t="shared" si="6"/>
        <v>1375.473147080191</v>
      </c>
    </row>
    <row r="435" spans="1:12" s="300" customFormat="1" ht="11.5" x14ac:dyDescent="0.25">
      <c r="A435" s="326">
        <v>3352</v>
      </c>
      <c r="B435" s="326" t="s">
        <v>240</v>
      </c>
      <c r="C435" s="327">
        <v>0</v>
      </c>
      <c r="D435" s="327">
        <v>126.98085934028499</v>
      </c>
      <c r="E435" s="327">
        <v>126.98085934028499</v>
      </c>
      <c r="F435" s="330">
        <v>0</v>
      </c>
      <c r="G435" s="330">
        <v>1</v>
      </c>
      <c r="H435" s="330">
        <v>1</v>
      </c>
      <c r="I435" s="327">
        <f>VLOOKUP($A435,[1]allTZs!$B$1:$Y$1402,17,FALSE)</f>
        <v>9249.09928296</v>
      </c>
      <c r="J435" s="300" t="str">
        <f>VLOOKUP($A435,[1]allTZs!$B$1:$Y$1402,23,FALSE)</f>
        <v>Unplanned</v>
      </c>
      <c r="K435" s="327">
        <f t="shared" si="6"/>
        <v>0</v>
      </c>
      <c r="L435" s="327">
        <f t="shared" si="6"/>
        <v>9249.09928296</v>
      </c>
    </row>
    <row r="436" spans="1:12" s="300" customFormat="1" ht="11.5" x14ac:dyDescent="0.25">
      <c r="A436" s="326">
        <v>3353</v>
      </c>
      <c r="B436" s="326" t="s">
        <v>240</v>
      </c>
      <c r="C436" s="327">
        <v>6.2402461946500003E-2</v>
      </c>
      <c r="D436" s="327">
        <v>45.028145420820799</v>
      </c>
      <c r="E436" s="327">
        <v>45.090547882767297</v>
      </c>
      <c r="F436" s="330">
        <v>1.3839366536140265E-3</v>
      </c>
      <c r="G436" s="330">
        <v>0.99861606334638597</v>
      </c>
      <c r="H436" s="330">
        <v>1</v>
      </c>
      <c r="I436" s="327">
        <f>VLOOKUP($A436,[1]allTZs!$B$1:$Y$1402,17,FALSE)</f>
        <v>4634.9408879299999</v>
      </c>
      <c r="J436" s="300" t="str">
        <f>VLOOKUP($A436,[1]allTZs!$B$1:$Y$1402,23,FALSE)</f>
        <v>Area Structure Plan</v>
      </c>
      <c r="K436" s="327">
        <f t="shared" si="6"/>
        <v>6.4144645821406687</v>
      </c>
      <c r="L436" s="327">
        <f t="shared" si="6"/>
        <v>4628.5264233478592</v>
      </c>
    </row>
    <row r="437" spans="1:12" s="300" customFormat="1" ht="11.5" x14ac:dyDescent="0.25">
      <c r="A437" s="326">
        <v>3354</v>
      </c>
      <c r="B437" s="326" t="s">
        <v>240</v>
      </c>
      <c r="C437" s="327">
        <v>0</v>
      </c>
      <c r="D437" s="327">
        <v>64.890785598799994</v>
      </c>
      <c r="E437" s="327">
        <v>64.890785598799994</v>
      </c>
      <c r="F437" s="330">
        <v>0</v>
      </c>
      <c r="G437" s="330">
        <v>1</v>
      </c>
      <c r="H437" s="330">
        <v>1</v>
      </c>
      <c r="I437" s="327">
        <f>VLOOKUP($A437,[1]allTZs!$B$1:$Y$1402,17,FALSE)</f>
        <v>4754.7871338499999</v>
      </c>
      <c r="J437" s="300" t="str">
        <f>VLOOKUP($A437,[1]allTZs!$B$1:$Y$1402,23,FALSE)</f>
        <v>Area Structure Plan</v>
      </c>
      <c r="K437" s="327">
        <f t="shared" si="6"/>
        <v>0</v>
      </c>
      <c r="L437" s="327">
        <f t="shared" si="6"/>
        <v>4754.7871338499999</v>
      </c>
    </row>
    <row r="438" spans="1:12" s="300" customFormat="1" ht="11.5" x14ac:dyDescent="0.25">
      <c r="A438" s="326">
        <v>3517</v>
      </c>
      <c r="B438" s="326" t="s">
        <v>240</v>
      </c>
      <c r="C438" s="327">
        <v>0</v>
      </c>
      <c r="D438" s="327">
        <v>256.17772839236761</v>
      </c>
      <c r="E438" s="327">
        <v>256.17772839236761</v>
      </c>
      <c r="F438" s="330">
        <v>0</v>
      </c>
      <c r="G438" s="330">
        <v>1</v>
      </c>
      <c r="H438" s="330">
        <v>1</v>
      </c>
      <c r="I438" s="327">
        <f>VLOOKUP($A438,[1]allTZs!$B$1:$Y$1402,17,FALSE)</f>
        <v>18027.582312800001</v>
      </c>
      <c r="J438" s="300" t="str">
        <f>VLOOKUP($A438,[1]allTZs!$B$1:$Y$1402,23,FALSE)</f>
        <v>Area Structure Plan</v>
      </c>
      <c r="K438" s="327">
        <f t="shared" si="6"/>
        <v>0</v>
      </c>
      <c r="L438" s="327">
        <f t="shared" si="6"/>
        <v>18027.582312800001</v>
      </c>
    </row>
    <row r="439" spans="1:12" s="300" customFormat="1" ht="11.5" x14ac:dyDescent="0.25">
      <c r="A439" s="326">
        <v>3518</v>
      </c>
      <c r="B439" s="326" t="s">
        <v>240</v>
      </c>
      <c r="C439" s="327">
        <v>188.54285001400001</v>
      </c>
      <c r="D439" s="327">
        <v>77.151227448399993</v>
      </c>
      <c r="E439" s="327">
        <v>265.6940774624</v>
      </c>
      <c r="F439" s="330">
        <v>0.70962383435393617</v>
      </c>
      <c r="G439" s="330">
        <v>0.29037616564606389</v>
      </c>
      <c r="H439" s="330">
        <v>1</v>
      </c>
      <c r="I439" s="327">
        <f>VLOOKUP($A439,[1]allTZs!$B$1:$Y$1402,17,FALSE)</f>
        <v>4</v>
      </c>
      <c r="J439" s="300" t="str">
        <f>VLOOKUP($A439,[1]allTZs!$B$1:$Y$1402,23,FALSE)</f>
        <v>Area Structure Plan</v>
      </c>
      <c r="K439" s="327">
        <f t="shared" si="6"/>
        <v>2.8384953374157447</v>
      </c>
      <c r="L439" s="327">
        <f t="shared" si="6"/>
        <v>1.1615046625842556</v>
      </c>
    </row>
    <row r="440" spans="1:12" s="300" customFormat="1" ht="11.5" x14ac:dyDescent="0.25">
      <c r="A440" s="326">
        <v>3520</v>
      </c>
      <c r="B440" s="326" t="s">
        <v>240</v>
      </c>
      <c r="C440" s="327">
        <v>0</v>
      </c>
      <c r="D440" s="327">
        <v>28.744290697146099</v>
      </c>
      <c r="E440" s="327">
        <v>28.744290697146099</v>
      </c>
      <c r="F440" s="330">
        <v>0</v>
      </c>
      <c r="G440" s="330">
        <v>1</v>
      </c>
      <c r="H440" s="330">
        <v>1</v>
      </c>
      <c r="I440" s="327">
        <f>VLOOKUP($A440,[1]allTZs!$B$1:$Y$1402,17,FALSE)</f>
        <v>2228.6167999999998</v>
      </c>
      <c r="J440" s="300" t="str">
        <f>VLOOKUP($A440,[1]allTZs!$B$1:$Y$1402,23,FALSE)</f>
        <v>Area Structure Plan</v>
      </c>
      <c r="K440" s="327">
        <f t="shared" si="6"/>
        <v>0</v>
      </c>
      <c r="L440" s="327">
        <f t="shared" si="6"/>
        <v>2228.6167999999998</v>
      </c>
    </row>
    <row r="441" spans="1:12" s="300" customFormat="1" ht="11.5" x14ac:dyDescent="0.25">
      <c r="A441" s="326">
        <v>3521</v>
      </c>
      <c r="B441" s="326" t="s">
        <v>240</v>
      </c>
      <c r="C441" s="327">
        <v>0</v>
      </c>
      <c r="D441" s="327">
        <v>76.738083082100005</v>
      </c>
      <c r="E441" s="327">
        <v>76.738083082100005</v>
      </c>
      <c r="F441" s="330">
        <v>0</v>
      </c>
      <c r="G441" s="330">
        <v>1</v>
      </c>
      <c r="H441" s="330">
        <v>1</v>
      </c>
      <c r="I441" s="327">
        <f>VLOOKUP($A441,[1]allTZs!$B$1:$Y$1402,17,FALSE)</f>
        <v>3307.5868</v>
      </c>
      <c r="J441" s="300" t="str">
        <f>VLOOKUP($A441,[1]allTZs!$B$1:$Y$1402,23,FALSE)</f>
        <v>Area Structure Plan</v>
      </c>
      <c r="K441" s="327">
        <f t="shared" si="6"/>
        <v>0</v>
      </c>
      <c r="L441" s="327">
        <f t="shared" si="6"/>
        <v>3307.5868</v>
      </c>
    </row>
    <row r="442" spans="1:12" s="300" customFormat="1" ht="11.5" x14ac:dyDescent="0.25">
      <c r="A442" s="326">
        <v>3548</v>
      </c>
      <c r="B442" s="326" t="s">
        <v>240</v>
      </c>
      <c r="C442" s="327">
        <v>0</v>
      </c>
      <c r="D442" s="327">
        <v>162.10281595790002</v>
      </c>
      <c r="E442" s="327">
        <v>162.10281595790002</v>
      </c>
      <c r="F442" s="330">
        <v>0</v>
      </c>
      <c r="G442" s="330">
        <v>1</v>
      </c>
      <c r="H442" s="330">
        <v>1</v>
      </c>
      <c r="I442" s="327">
        <f>VLOOKUP($A442,[1]allTZs!$B$1:$Y$1402,17,FALSE)</f>
        <v>3791.7860000000001</v>
      </c>
      <c r="J442" s="300" t="str">
        <f>VLOOKUP($A442,[1]allTZs!$B$1:$Y$1402,23,FALSE)</f>
        <v>Area Structure Plan</v>
      </c>
      <c r="K442" s="327">
        <f t="shared" si="6"/>
        <v>0</v>
      </c>
      <c r="L442" s="327">
        <f t="shared" si="6"/>
        <v>3791.7860000000001</v>
      </c>
    </row>
    <row r="443" spans="1:12" s="300" customFormat="1" ht="11.5" x14ac:dyDescent="0.25">
      <c r="A443" s="326">
        <v>3549</v>
      </c>
      <c r="B443" s="326" t="s">
        <v>240</v>
      </c>
      <c r="C443" s="327">
        <v>0</v>
      </c>
      <c r="D443" s="327">
        <v>102.0027303</v>
      </c>
      <c r="E443" s="327">
        <v>102.0027303</v>
      </c>
      <c r="F443" s="330">
        <v>0</v>
      </c>
      <c r="G443" s="330">
        <v>1</v>
      </c>
      <c r="H443" s="330">
        <v>1</v>
      </c>
      <c r="I443" s="327">
        <f>VLOOKUP($A443,[1]allTZs!$B$1:$Y$1402,17,FALSE)</f>
        <v>3</v>
      </c>
      <c r="J443" s="300" t="str">
        <f>VLOOKUP($A443,[1]allTZs!$B$1:$Y$1402,23,FALSE)</f>
        <v>Area Structure Plan</v>
      </c>
      <c r="K443" s="327">
        <f t="shared" si="6"/>
        <v>0</v>
      </c>
      <c r="L443" s="327">
        <f t="shared" si="6"/>
        <v>3</v>
      </c>
    </row>
    <row r="444" spans="1:12" s="300" customFormat="1" ht="11.5" x14ac:dyDescent="0.25">
      <c r="A444" s="326">
        <v>3550</v>
      </c>
      <c r="B444" s="326" t="s">
        <v>240</v>
      </c>
      <c r="C444" s="327">
        <v>2.6081623298799999</v>
      </c>
      <c r="D444" s="327">
        <v>107.893716256</v>
      </c>
      <c r="E444" s="327">
        <v>110.50187858588001</v>
      </c>
      <c r="F444" s="330">
        <v>2.3602877736173367E-2</v>
      </c>
      <c r="G444" s="330">
        <v>0.97639712226382658</v>
      </c>
      <c r="H444" s="330">
        <v>1</v>
      </c>
      <c r="I444" s="327">
        <f>VLOOKUP($A444,[1]allTZs!$B$1:$Y$1402,17,FALSE)</f>
        <v>2</v>
      </c>
      <c r="J444" s="300" t="str">
        <f>VLOOKUP($A444,[1]allTZs!$B$1:$Y$1402,23,FALSE)</f>
        <v>Area Structure Plan</v>
      </c>
      <c r="K444" s="327">
        <f t="shared" si="6"/>
        <v>4.7205755472346733E-2</v>
      </c>
      <c r="L444" s="327">
        <f t="shared" si="6"/>
        <v>1.9527942445276532</v>
      </c>
    </row>
    <row r="445" spans="1:12" s="300" customFormat="1" ht="11.5" x14ac:dyDescent="0.25">
      <c r="A445" s="326">
        <v>3551</v>
      </c>
      <c r="B445" s="326" t="s">
        <v>240</v>
      </c>
      <c r="C445" s="327">
        <v>1.3819317609099999</v>
      </c>
      <c r="D445" s="327">
        <v>153.335630036</v>
      </c>
      <c r="E445" s="327">
        <v>154.71756179690999</v>
      </c>
      <c r="F445" s="330">
        <v>8.9319644445017346E-3</v>
      </c>
      <c r="G445" s="330">
        <v>0.99106803555549827</v>
      </c>
      <c r="H445" s="330">
        <v>1</v>
      </c>
      <c r="I445" s="327">
        <f>VLOOKUP($A445,[1]allTZs!$B$1:$Y$1402,17,FALSE)</f>
        <v>0</v>
      </c>
      <c r="J445" s="300" t="str">
        <f>VLOOKUP($A445,[1]allTZs!$B$1:$Y$1402,23,FALSE)</f>
        <v>Area Structure Plan</v>
      </c>
      <c r="K445" s="327">
        <f t="shared" si="6"/>
        <v>0</v>
      </c>
      <c r="L445" s="327">
        <f t="shared" si="6"/>
        <v>0</v>
      </c>
    </row>
    <row r="446" spans="1:12" s="300" customFormat="1" ht="11.5" x14ac:dyDescent="0.25">
      <c r="A446" s="326">
        <v>3560</v>
      </c>
      <c r="B446" s="326" t="s">
        <v>240</v>
      </c>
      <c r="C446" s="327">
        <v>0</v>
      </c>
      <c r="D446" s="327">
        <v>374.80637174663224</v>
      </c>
      <c r="E446" s="327">
        <v>374.80637174663224</v>
      </c>
      <c r="F446" s="330">
        <v>0</v>
      </c>
      <c r="G446" s="330">
        <v>1</v>
      </c>
      <c r="H446" s="330">
        <v>1</v>
      </c>
      <c r="I446" s="327">
        <f>29375.89343/3</f>
        <v>9791.9644766666661</v>
      </c>
      <c r="J446" s="300" t="s">
        <v>241</v>
      </c>
      <c r="K446" s="327">
        <f t="shared" si="6"/>
        <v>0</v>
      </c>
      <c r="L446" s="327">
        <f t="shared" si="6"/>
        <v>9791.9644766666661</v>
      </c>
    </row>
    <row r="447" spans="1:12" s="300" customFormat="1" ht="11.5" x14ac:dyDescent="0.25">
      <c r="A447" s="326">
        <v>3567</v>
      </c>
      <c r="B447" s="326" t="s">
        <v>240</v>
      </c>
      <c r="C447" s="327">
        <v>0</v>
      </c>
      <c r="D447" s="327">
        <v>123.357994517348</v>
      </c>
      <c r="E447" s="327">
        <v>123.357994517348</v>
      </c>
      <c r="F447" s="330">
        <v>0</v>
      </c>
      <c r="G447" s="330">
        <v>1</v>
      </c>
      <c r="H447" s="330">
        <v>1</v>
      </c>
      <c r="I447" s="327">
        <f>VLOOKUP($A447,[1]allTZs!$B$1:$Y$1402,17,FALSE)</f>
        <v>7264.4040000000005</v>
      </c>
      <c r="J447" s="300" t="str">
        <f>VLOOKUP($A447,[1]allTZs!$B$1:$Y$1402,23,FALSE)</f>
        <v>Area Structure Plan</v>
      </c>
      <c r="K447" s="327">
        <f t="shared" si="6"/>
        <v>0</v>
      </c>
      <c r="L447" s="327">
        <f t="shared" si="6"/>
        <v>7264.4040000000005</v>
      </c>
    </row>
    <row r="448" spans="1:12" s="300" customFormat="1" ht="11.5" x14ac:dyDescent="0.25">
      <c r="A448" s="326">
        <v>4201</v>
      </c>
      <c r="B448" s="326" t="s">
        <v>240</v>
      </c>
      <c r="C448" s="327">
        <v>0.83508022698899997</v>
      </c>
      <c r="D448" s="327">
        <v>0</v>
      </c>
      <c r="E448" s="327">
        <v>0.83508022698899997</v>
      </c>
      <c r="F448" s="330">
        <v>1</v>
      </c>
      <c r="G448" s="330">
        <v>0</v>
      </c>
      <c r="H448" s="330">
        <v>1</v>
      </c>
      <c r="I448" s="327">
        <f>VLOOKUP($A448,[1]allTZs!$B$1:$Y$1402,17,FALSE)</f>
        <v>0</v>
      </c>
      <c r="J448" s="300" t="str">
        <f>VLOOKUP($A448,[1]allTZs!$B$1:$Y$1402,23,FALSE)</f>
        <v>Area Structure Plan</v>
      </c>
      <c r="K448" s="327">
        <f t="shared" si="6"/>
        <v>0</v>
      </c>
      <c r="L448" s="327">
        <f t="shared" si="6"/>
        <v>0</v>
      </c>
    </row>
    <row r="449" spans="1:12" s="300" customFormat="1" ht="11.5" x14ac:dyDescent="0.25">
      <c r="A449" s="326">
        <v>4202</v>
      </c>
      <c r="B449" s="326" t="s">
        <v>240</v>
      </c>
      <c r="C449" s="327">
        <v>2.5090751152699999</v>
      </c>
      <c r="D449" s="327">
        <v>0</v>
      </c>
      <c r="E449" s="327">
        <v>2.5090751152699999</v>
      </c>
      <c r="F449" s="330">
        <v>1</v>
      </c>
      <c r="G449" s="330">
        <v>0</v>
      </c>
      <c r="H449" s="330">
        <v>1</v>
      </c>
      <c r="I449" s="327">
        <f>VLOOKUP($A449,[1]allTZs!$B$1:$Y$1402,17,FALSE)</f>
        <v>0</v>
      </c>
      <c r="J449" s="300" t="str">
        <f>VLOOKUP($A449,[1]allTZs!$B$1:$Y$1402,23,FALSE)</f>
        <v>Area Structure Plan</v>
      </c>
      <c r="K449" s="327">
        <f t="shared" si="6"/>
        <v>0</v>
      </c>
      <c r="L449" s="327">
        <f t="shared" si="6"/>
        <v>0</v>
      </c>
    </row>
    <row r="450" spans="1:12" s="300" customFormat="1" ht="11.5" x14ac:dyDescent="0.25">
      <c r="A450" s="326">
        <v>4225</v>
      </c>
      <c r="B450" s="326" t="s">
        <v>240</v>
      </c>
      <c r="C450" s="327">
        <v>3.6771030147999998E-6</v>
      </c>
      <c r="D450" s="327">
        <v>0</v>
      </c>
      <c r="E450" s="327">
        <v>3.6771030147999998E-6</v>
      </c>
      <c r="F450" s="330">
        <v>1</v>
      </c>
      <c r="G450" s="330">
        <v>0</v>
      </c>
      <c r="H450" s="330">
        <v>1</v>
      </c>
      <c r="I450" s="327">
        <f>VLOOKUP($A450,[1]allTZs!$B$1:$Y$1402,17,FALSE)</f>
        <v>0</v>
      </c>
      <c r="J450" s="300" t="str">
        <f>VLOOKUP($A450,[1]allTZs!$B$1:$Y$1402,23,FALSE)</f>
        <v>Buildout</v>
      </c>
      <c r="K450" s="327">
        <f t="shared" si="6"/>
        <v>0</v>
      </c>
      <c r="L450" s="327">
        <f t="shared" si="6"/>
        <v>0</v>
      </c>
    </row>
    <row r="451" spans="1:12" s="300" customFormat="1" ht="11.5" x14ac:dyDescent="0.25">
      <c r="A451" s="326">
        <v>4226</v>
      </c>
      <c r="B451" s="326" t="s">
        <v>240</v>
      </c>
      <c r="C451" s="327">
        <v>1.83984636351</v>
      </c>
      <c r="D451" s="327">
        <v>0</v>
      </c>
      <c r="E451" s="327">
        <v>1.83984636351</v>
      </c>
      <c r="F451" s="330">
        <v>1</v>
      </c>
      <c r="G451" s="330">
        <v>0</v>
      </c>
      <c r="H451" s="330">
        <v>1</v>
      </c>
      <c r="I451" s="327">
        <f>VLOOKUP($A451,[1]allTZs!$B$1:$Y$1402,17,FALSE)</f>
        <v>0</v>
      </c>
      <c r="J451" s="300" t="str">
        <f>VLOOKUP($A451,[1]allTZs!$B$1:$Y$1402,23,FALSE)</f>
        <v>Buildout</v>
      </c>
      <c r="K451" s="327">
        <f t="shared" si="6"/>
        <v>0</v>
      </c>
      <c r="L451" s="327">
        <f t="shared" si="6"/>
        <v>0</v>
      </c>
    </row>
    <row r="452" spans="1:12" s="300" customFormat="1" ht="11.5" x14ac:dyDescent="0.25">
      <c r="A452" s="326">
        <v>4236</v>
      </c>
      <c r="B452" s="326" t="s">
        <v>240</v>
      </c>
      <c r="C452" s="327">
        <v>1.5000143640700001</v>
      </c>
      <c r="D452" s="327">
        <v>0</v>
      </c>
      <c r="E452" s="327">
        <v>1.5000143640700001</v>
      </c>
      <c r="F452" s="330">
        <v>1</v>
      </c>
      <c r="G452" s="330">
        <v>0</v>
      </c>
      <c r="H452" s="330">
        <v>1</v>
      </c>
      <c r="I452" s="327">
        <f>VLOOKUP($A452,[1]allTZs!$B$1:$Y$1402,17,FALSE)</f>
        <v>168</v>
      </c>
      <c r="J452" s="300" t="str">
        <f>VLOOKUP($A452,[1]allTZs!$B$1:$Y$1402,23,FALSE)</f>
        <v>Area Structure Plan</v>
      </c>
      <c r="K452" s="327">
        <f t="shared" si="6"/>
        <v>168</v>
      </c>
      <c r="L452" s="327">
        <f t="shared" si="6"/>
        <v>0</v>
      </c>
    </row>
    <row r="453" spans="1:12" s="300" customFormat="1" ht="11.5" x14ac:dyDescent="0.25">
      <c r="A453" s="326">
        <v>4237</v>
      </c>
      <c r="B453" s="326" t="s">
        <v>240</v>
      </c>
      <c r="C453" s="327">
        <v>1.72092483903</v>
      </c>
      <c r="D453" s="327">
        <v>0</v>
      </c>
      <c r="E453" s="327">
        <v>1.72092483903</v>
      </c>
      <c r="F453" s="330">
        <v>1</v>
      </c>
      <c r="G453" s="330">
        <v>0</v>
      </c>
      <c r="H453" s="330">
        <v>1</v>
      </c>
      <c r="I453" s="327">
        <f>VLOOKUP($A453,[1]allTZs!$B$1:$Y$1402,17,FALSE)</f>
        <v>0</v>
      </c>
      <c r="J453" s="300" t="str">
        <f>VLOOKUP($A453,[1]allTZs!$B$1:$Y$1402,23,FALSE)</f>
        <v>Area Structure Plan</v>
      </c>
      <c r="K453" s="327">
        <f t="shared" ref="K453:L458" si="7">$I453*F453</f>
        <v>0</v>
      </c>
      <c r="L453" s="327">
        <f t="shared" si="7"/>
        <v>0</v>
      </c>
    </row>
    <row r="454" spans="1:12" s="300" customFormat="1" ht="11.5" x14ac:dyDescent="0.25">
      <c r="A454" s="326">
        <v>4238</v>
      </c>
      <c r="B454" s="326" t="s">
        <v>240</v>
      </c>
      <c r="C454" s="327">
        <v>0.22149024917499999</v>
      </c>
      <c r="D454" s="327">
        <v>3.2822836127200001</v>
      </c>
      <c r="E454" s="327">
        <v>3.5037738618950001</v>
      </c>
      <c r="F454" s="330">
        <v>6.3214767249621523E-2</v>
      </c>
      <c r="G454" s="330">
        <v>0.9367852327503785</v>
      </c>
      <c r="H454" s="330">
        <v>1</v>
      </c>
      <c r="I454" s="327">
        <f>VLOOKUP($A454,[1]allTZs!$B$1:$Y$1402,17,FALSE)</f>
        <v>0</v>
      </c>
      <c r="J454" s="300" t="str">
        <f>VLOOKUP($A454,[1]allTZs!$B$1:$Y$1402,23,FALSE)</f>
        <v>Area Structure Plan</v>
      </c>
      <c r="K454" s="327">
        <f t="shared" si="7"/>
        <v>0</v>
      </c>
      <c r="L454" s="327">
        <f t="shared" si="7"/>
        <v>0</v>
      </c>
    </row>
    <row r="455" spans="1:12" s="300" customFormat="1" ht="11.5" x14ac:dyDescent="0.25">
      <c r="A455" s="326">
        <v>4239</v>
      </c>
      <c r="B455" s="326" t="s">
        <v>240</v>
      </c>
      <c r="C455" s="327">
        <v>0.19312556064799999</v>
      </c>
      <c r="D455" s="327">
        <v>0</v>
      </c>
      <c r="E455" s="327">
        <v>0.19312556064799999</v>
      </c>
      <c r="F455" s="330">
        <v>1</v>
      </c>
      <c r="G455" s="330">
        <v>0</v>
      </c>
      <c r="H455" s="330">
        <v>1</v>
      </c>
      <c r="I455" s="327">
        <f>VLOOKUP($A455,[1]allTZs!$B$1:$Y$1402,17,FALSE)</f>
        <v>0</v>
      </c>
      <c r="J455" s="300" t="str">
        <f>VLOOKUP($A455,[1]allTZs!$B$1:$Y$1402,23,FALSE)</f>
        <v>Area Structure Plan</v>
      </c>
      <c r="K455" s="327">
        <f t="shared" si="7"/>
        <v>0</v>
      </c>
      <c r="L455" s="327">
        <f t="shared" si="7"/>
        <v>0</v>
      </c>
    </row>
    <row r="456" spans="1:12" s="300" customFormat="1" ht="11.5" x14ac:dyDescent="0.25">
      <c r="A456" s="326">
        <v>4240</v>
      </c>
      <c r="B456" s="326" t="s">
        <v>240</v>
      </c>
      <c r="C456" s="327">
        <v>1.29046883468</v>
      </c>
      <c r="D456" s="327">
        <v>0</v>
      </c>
      <c r="E456" s="327">
        <v>1.29046883468</v>
      </c>
      <c r="F456" s="330">
        <v>1</v>
      </c>
      <c r="G456" s="330">
        <v>0</v>
      </c>
      <c r="H456" s="330">
        <v>1</v>
      </c>
      <c r="I456" s="327">
        <f>VLOOKUP($A456,[1]allTZs!$B$1:$Y$1402,17,FALSE)</f>
        <v>0</v>
      </c>
      <c r="J456" s="300" t="str">
        <f>VLOOKUP($A456,[1]allTZs!$B$1:$Y$1402,23,FALSE)</f>
        <v>Area Structure Plan</v>
      </c>
      <c r="K456" s="327">
        <f t="shared" si="7"/>
        <v>0</v>
      </c>
      <c r="L456" s="327">
        <f t="shared" si="7"/>
        <v>0</v>
      </c>
    </row>
    <row r="457" spans="1:12" s="300" customFormat="1" ht="11.5" x14ac:dyDescent="0.25">
      <c r="A457" s="326">
        <v>4241</v>
      </c>
      <c r="B457" s="326" t="s">
        <v>240</v>
      </c>
      <c r="C457" s="327">
        <v>3.0907124690100001</v>
      </c>
      <c r="D457" s="327">
        <v>0</v>
      </c>
      <c r="E457" s="327">
        <v>3.0907124690100001</v>
      </c>
      <c r="F457" s="330">
        <v>1</v>
      </c>
      <c r="G457" s="330">
        <v>0</v>
      </c>
      <c r="H457" s="330">
        <v>1</v>
      </c>
      <c r="I457" s="327">
        <f>VLOOKUP($A457,[1]allTZs!$B$1:$Y$1402,17,FALSE)</f>
        <v>4801.3786461299997</v>
      </c>
      <c r="J457" s="300" t="str">
        <f>VLOOKUP($A457,[1]allTZs!$B$1:$Y$1402,23,FALSE)</f>
        <v>Area Structure Plan</v>
      </c>
      <c r="K457" s="327">
        <f t="shared" si="7"/>
        <v>4801.3786461299997</v>
      </c>
      <c r="L457" s="327">
        <f t="shared" si="7"/>
        <v>0</v>
      </c>
    </row>
    <row r="458" spans="1:12" s="300" customFormat="1" ht="11.5" x14ac:dyDescent="0.25">
      <c r="A458" s="326">
        <v>3311</v>
      </c>
      <c r="B458" s="326" t="s">
        <v>240</v>
      </c>
      <c r="C458" s="327">
        <v>77.974829214400003</v>
      </c>
      <c r="D458" s="327">
        <v>1.2775847641</v>
      </c>
      <c r="E458" s="327">
        <v>79.252413978500002</v>
      </c>
      <c r="F458" s="330">
        <v>0.98387954763817553</v>
      </c>
      <c r="G458" s="330">
        <v>1.6120452361824456E-2</v>
      </c>
      <c r="H458" s="330">
        <v>1</v>
      </c>
      <c r="I458" s="327">
        <f>VLOOKUP($A458,[1]allTZs!$B$1:$Y$1402,17,FALSE)</f>
        <v>4994.03</v>
      </c>
      <c r="J458" s="300" t="str">
        <f>VLOOKUP($A458,[1]allTZs!$B$1:$Y$1402,23,FALSE)</f>
        <v>Area Structure Plan</v>
      </c>
      <c r="K458" s="327">
        <f t="shared" si="7"/>
        <v>4913.5239772914774</v>
      </c>
      <c r="L458" s="327">
        <f t="shared" si="7"/>
        <v>80.506022708522181</v>
      </c>
    </row>
    <row r="459" spans="1:12" s="300" customFormat="1" ht="11.5" x14ac:dyDescent="0.25">
      <c r="A459" s="336"/>
      <c r="B459" s="326"/>
    </row>
    <row r="460" spans="1:12" s="300" customFormat="1" ht="11.5" x14ac:dyDescent="0.25">
      <c r="A460" s="336"/>
      <c r="B460" s="326"/>
    </row>
    <row r="461" spans="1:12" s="300" customFormat="1" ht="11.5" x14ac:dyDescent="0.25">
      <c r="A461" s="336"/>
      <c r="B461" s="326" t="s">
        <v>250</v>
      </c>
      <c r="C461" s="327">
        <f>SUM(C4:C458)</f>
        <v>13146.751307130098</v>
      </c>
      <c r="D461" s="327">
        <f>SUM(D4:D458)</f>
        <v>14211.103115394673</v>
      </c>
      <c r="E461" s="327">
        <f>C461+D461-4000</f>
        <v>23357.854422524772</v>
      </c>
    </row>
    <row r="462" spans="1:12" s="300" customFormat="1" ht="11.5" x14ac:dyDescent="0.25">
      <c r="A462" s="336"/>
      <c r="B462" s="326"/>
    </row>
    <row r="463" spans="1:12" s="300" customFormat="1" ht="11.5" x14ac:dyDescent="0.25">
      <c r="A463" s="336"/>
      <c r="B463" s="326"/>
    </row>
  </sheetData>
  <pageMargins left="0.7" right="0.7" top="0.75" bottom="0.75" header="0.3" footer="0.3"/>
  <pageSetup paperSize="5" scale="17"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91D4E-78BC-449E-A46A-DE9387184108}">
  <sheetPr>
    <pageSetUpPr fitToPage="1"/>
  </sheetPr>
  <dimension ref="A1:O318"/>
  <sheetViews>
    <sheetView workbookViewId="0">
      <selection activeCell="G11" sqref="G11"/>
    </sheetView>
  </sheetViews>
  <sheetFormatPr defaultColWidth="9.1796875" defaultRowHeight="14" x14ac:dyDescent="0.3"/>
  <cols>
    <col min="1" max="1" width="61.26953125" style="8" bestFit="1" customWidth="1"/>
    <col min="2" max="2" width="11.26953125" style="8" bestFit="1" customWidth="1"/>
    <col min="3" max="4" width="24" style="8" bestFit="1" customWidth="1"/>
    <col min="5" max="5" width="11.54296875" style="8" bestFit="1" customWidth="1"/>
    <col min="6" max="6" width="12.26953125" style="8" bestFit="1" customWidth="1"/>
    <col min="7" max="7" width="14" style="8" bestFit="1" customWidth="1"/>
    <col min="8" max="14" width="14.1796875" style="8" bestFit="1" customWidth="1"/>
    <col min="15" max="15" width="14" style="8" bestFit="1" customWidth="1"/>
    <col min="16" max="16" width="10.453125" style="8" bestFit="1" customWidth="1"/>
    <col min="17" max="17" width="7" style="8" bestFit="1" customWidth="1"/>
    <col min="18" max="18" width="33.54296875" style="8" bestFit="1" customWidth="1"/>
    <col min="19" max="19" width="12.1796875" style="8" bestFit="1" customWidth="1"/>
    <col min="20" max="20" width="20.1796875" style="8" bestFit="1" customWidth="1"/>
    <col min="21" max="21" width="75" style="8" bestFit="1" customWidth="1"/>
    <col min="22" max="16384" width="9.1796875" style="8"/>
  </cols>
  <sheetData>
    <row r="1" spans="1:15" s="287" customFormat="1" ht="17.5" x14ac:dyDescent="0.35">
      <c r="A1" s="328" t="s">
        <v>251</v>
      </c>
    </row>
    <row r="3" spans="1:15" ht="14.5" thickBot="1" x14ac:dyDescent="0.35">
      <c r="A3" s="353" t="s">
        <v>252</v>
      </c>
      <c r="B3" s="354"/>
      <c r="C3" s="354"/>
      <c r="D3" s="354"/>
      <c r="E3" s="355">
        <f>SUM(B6:B316)</f>
        <v>533003.1936576661</v>
      </c>
      <c r="G3" s="46"/>
      <c r="H3" s="46"/>
      <c r="I3" s="46"/>
      <c r="J3" s="46"/>
      <c r="K3" s="46"/>
      <c r="L3" s="46"/>
      <c r="M3" s="46"/>
      <c r="N3" s="46"/>
      <c r="O3" s="46"/>
    </row>
    <row r="4" spans="1:15" x14ac:dyDescent="0.3">
      <c r="A4" s="356"/>
      <c r="B4" s="356"/>
      <c r="C4" s="357"/>
      <c r="D4" s="357"/>
      <c r="E4" s="292"/>
      <c r="G4" s="46"/>
      <c r="H4" s="46"/>
      <c r="I4" s="46"/>
      <c r="J4" s="46"/>
      <c r="K4" s="46"/>
      <c r="L4" s="46"/>
      <c r="M4" s="46"/>
      <c r="N4" s="46"/>
      <c r="O4" s="46"/>
    </row>
    <row r="5" spans="1:15" s="31" customFormat="1" x14ac:dyDescent="0.3">
      <c r="A5" s="358" t="s">
        <v>253</v>
      </c>
      <c r="B5" s="358" t="s">
        <v>254</v>
      </c>
      <c r="C5" s="359" t="s">
        <v>120</v>
      </c>
      <c r="D5" s="359" t="s">
        <v>255</v>
      </c>
      <c r="E5" s="346"/>
      <c r="G5" s="299"/>
      <c r="H5" s="299"/>
      <c r="I5" s="299"/>
      <c r="J5" s="299"/>
      <c r="K5" s="299"/>
      <c r="L5" s="299"/>
      <c r="M5" s="299"/>
      <c r="N5" s="299"/>
      <c r="O5" s="299"/>
    </row>
    <row r="6" spans="1:15" x14ac:dyDescent="0.3">
      <c r="A6" s="360">
        <v>512</v>
      </c>
      <c r="B6" s="361">
        <v>1338.46802435</v>
      </c>
      <c r="C6" s="362" t="s">
        <v>256</v>
      </c>
      <c r="D6" s="362" t="s">
        <v>257</v>
      </c>
      <c r="E6" s="292"/>
      <c r="G6" s="46"/>
      <c r="H6" s="46"/>
      <c r="I6" s="46"/>
      <c r="J6" s="46"/>
      <c r="K6" s="46"/>
      <c r="L6" s="46"/>
      <c r="M6" s="46"/>
      <c r="N6" s="46"/>
      <c r="O6" s="46"/>
    </row>
    <row r="7" spans="1:15" x14ac:dyDescent="0.3">
      <c r="A7" s="360">
        <v>513</v>
      </c>
      <c r="B7" s="361">
        <v>1657.5121980500001</v>
      </c>
      <c r="C7" s="362" t="s">
        <v>256</v>
      </c>
      <c r="D7" s="362" t="s">
        <v>257</v>
      </c>
      <c r="E7" s="292"/>
      <c r="G7" s="46"/>
      <c r="H7" s="46"/>
      <c r="I7" s="46"/>
      <c r="J7" s="46"/>
      <c r="K7" s="46"/>
      <c r="L7" s="46"/>
      <c r="M7" s="46"/>
      <c r="N7" s="46"/>
      <c r="O7" s="46"/>
    </row>
    <row r="8" spans="1:15" x14ac:dyDescent="0.3">
      <c r="A8" s="360">
        <v>514</v>
      </c>
      <c r="B8" s="361">
        <v>3717.3018521200001</v>
      </c>
      <c r="C8" s="362" t="s">
        <v>256</v>
      </c>
      <c r="D8" s="362" t="s">
        <v>257</v>
      </c>
      <c r="E8" s="292"/>
      <c r="G8" s="46"/>
      <c r="H8" s="46"/>
      <c r="I8" s="46"/>
      <c r="J8" s="46"/>
      <c r="K8" s="46"/>
      <c r="L8" s="46"/>
      <c r="M8" s="46"/>
      <c r="N8" s="46"/>
      <c r="O8" s="46"/>
    </row>
    <row r="9" spans="1:15" x14ac:dyDescent="0.3">
      <c r="A9" s="360">
        <v>515</v>
      </c>
      <c r="B9" s="361">
        <v>0</v>
      </c>
      <c r="C9" s="362" t="s">
        <v>256</v>
      </c>
      <c r="D9" s="362" t="s">
        <v>257</v>
      </c>
      <c r="E9" s="292"/>
      <c r="G9" s="46"/>
      <c r="H9" s="46"/>
      <c r="I9" s="46"/>
      <c r="J9" s="46"/>
      <c r="K9" s="46"/>
      <c r="L9" s="46"/>
      <c r="M9" s="46"/>
      <c r="N9" s="46"/>
      <c r="O9" s="46"/>
    </row>
    <row r="10" spans="1:15" x14ac:dyDescent="0.3">
      <c r="A10" s="360">
        <v>516</v>
      </c>
      <c r="B10" s="361">
        <v>2281.3649386900001</v>
      </c>
      <c r="C10" s="362" t="s">
        <v>256</v>
      </c>
      <c r="D10" s="362" t="s">
        <v>257</v>
      </c>
      <c r="E10" s="292"/>
      <c r="G10" s="46"/>
      <c r="H10" s="46"/>
      <c r="I10" s="46"/>
      <c r="J10" s="46"/>
      <c r="K10" s="46"/>
      <c r="L10" s="46"/>
      <c r="M10" s="46"/>
      <c r="N10" s="46"/>
      <c r="O10" s="46"/>
    </row>
    <row r="11" spans="1:15" x14ac:dyDescent="0.3">
      <c r="A11" s="360">
        <v>517</v>
      </c>
      <c r="B11" s="361">
        <v>3152.6075588099998</v>
      </c>
      <c r="C11" s="362" t="s">
        <v>256</v>
      </c>
      <c r="D11" s="362" t="s">
        <v>257</v>
      </c>
      <c r="E11" s="292"/>
      <c r="G11" s="46"/>
      <c r="H11" s="46"/>
      <c r="I11" s="46"/>
      <c r="J11" s="46"/>
      <c r="K11" s="46"/>
      <c r="L11" s="46"/>
      <c r="M11" s="46"/>
      <c r="N11" s="46"/>
      <c r="O11" s="46"/>
    </row>
    <row r="12" spans="1:15" x14ac:dyDescent="0.3">
      <c r="A12" s="360">
        <v>518</v>
      </c>
      <c r="B12" s="361">
        <v>0</v>
      </c>
      <c r="C12" s="362" t="s">
        <v>256</v>
      </c>
      <c r="D12" s="362" t="s">
        <v>257</v>
      </c>
      <c r="E12" s="292"/>
      <c r="G12" s="46"/>
      <c r="H12" s="46"/>
      <c r="I12" s="46"/>
      <c r="J12" s="46"/>
      <c r="K12" s="46"/>
      <c r="L12" s="46"/>
      <c r="M12" s="46"/>
      <c r="N12" s="46"/>
      <c r="O12" s="46"/>
    </row>
    <row r="13" spans="1:15" x14ac:dyDescent="0.3">
      <c r="A13" s="360">
        <v>560</v>
      </c>
      <c r="B13" s="361">
        <v>235.86966605000001</v>
      </c>
      <c r="C13" s="362" t="s">
        <v>256</v>
      </c>
      <c r="D13" s="362" t="s">
        <v>257</v>
      </c>
      <c r="E13" s="292"/>
      <c r="G13" s="46"/>
      <c r="H13" s="46"/>
      <c r="I13" s="46"/>
      <c r="J13" s="46"/>
      <c r="K13" s="46"/>
      <c r="L13" s="46"/>
      <c r="M13" s="46"/>
      <c r="N13" s="46"/>
      <c r="O13" s="46"/>
    </row>
    <row r="14" spans="1:15" x14ac:dyDescent="0.3">
      <c r="A14" s="360">
        <v>561</v>
      </c>
      <c r="B14" s="361">
        <v>1196.07628858</v>
      </c>
      <c r="C14" s="362" t="s">
        <v>256</v>
      </c>
      <c r="D14" s="362" t="s">
        <v>257</v>
      </c>
      <c r="E14" s="292"/>
      <c r="G14" s="46"/>
      <c r="H14" s="46"/>
      <c r="I14" s="46"/>
      <c r="J14" s="46"/>
      <c r="K14" s="46"/>
      <c r="L14" s="46"/>
      <c r="M14" s="46"/>
      <c r="N14" s="46"/>
      <c r="O14" s="46"/>
    </row>
    <row r="15" spans="1:15" x14ac:dyDescent="0.3">
      <c r="A15" s="360">
        <v>562</v>
      </c>
      <c r="B15" s="361">
        <v>836.823159895</v>
      </c>
      <c r="C15" s="362" t="s">
        <v>256</v>
      </c>
      <c r="D15" s="362" t="s">
        <v>257</v>
      </c>
      <c r="E15" s="292"/>
      <c r="G15" s="46"/>
      <c r="H15" s="46"/>
      <c r="I15" s="46"/>
      <c r="J15" s="46"/>
      <c r="K15" s="46"/>
      <c r="L15" s="46"/>
      <c r="M15" s="46"/>
      <c r="N15" s="46"/>
      <c r="O15" s="46"/>
    </row>
    <row r="16" spans="1:15" x14ac:dyDescent="0.3">
      <c r="A16" s="360">
        <v>613</v>
      </c>
      <c r="B16" s="361">
        <v>4075.28015177</v>
      </c>
      <c r="C16" s="362" t="s">
        <v>256</v>
      </c>
      <c r="D16" s="362" t="s">
        <v>257</v>
      </c>
      <c r="E16" s="291"/>
      <c r="F16" s="32"/>
      <c r="G16" s="46"/>
      <c r="H16" s="46"/>
      <c r="I16" s="46"/>
      <c r="J16" s="46"/>
      <c r="K16" s="46"/>
      <c r="L16" s="46"/>
      <c r="M16" s="46"/>
      <c r="N16" s="46"/>
      <c r="O16" s="46"/>
    </row>
    <row r="17" spans="1:15" x14ac:dyDescent="0.3">
      <c r="A17" s="360">
        <v>614</v>
      </c>
      <c r="B17" s="361">
        <v>259.404</v>
      </c>
      <c r="C17" s="362" t="s">
        <v>256</v>
      </c>
      <c r="D17" s="362" t="s">
        <v>257</v>
      </c>
      <c r="E17" s="291"/>
      <c r="F17" s="32"/>
      <c r="G17" s="46"/>
      <c r="H17" s="46"/>
      <c r="I17" s="46"/>
      <c r="J17" s="46"/>
      <c r="K17" s="46"/>
      <c r="L17" s="46"/>
      <c r="M17" s="46"/>
      <c r="N17" s="46"/>
      <c r="O17" s="46"/>
    </row>
    <row r="18" spans="1:15" x14ac:dyDescent="0.3">
      <c r="A18" s="360">
        <v>615</v>
      </c>
      <c r="B18" s="361">
        <v>2204.0839999999998</v>
      </c>
      <c r="C18" s="362" t="s">
        <v>256</v>
      </c>
      <c r="D18" s="362" t="s">
        <v>257</v>
      </c>
      <c r="E18" s="291"/>
      <c r="F18" s="32"/>
      <c r="G18" s="46"/>
      <c r="H18" s="46"/>
      <c r="I18" s="46"/>
      <c r="J18" s="46"/>
      <c r="K18" s="46"/>
      <c r="L18" s="46"/>
      <c r="M18" s="46"/>
      <c r="N18" s="46"/>
      <c r="O18" s="46"/>
    </row>
    <row r="19" spans="1:15" x14ac:dyDescent="0.3">
      <c r="A19" s="360">
        <v>617</v>
      </c>
      <c r="B19" s="361">
        <v>0</v>
      </c>
      <c r="C19" s="362" t="s">
        <v>256</v>
      </c>
      <c r="D19" s="362" t="s">
        <v>257</v>
      </c>
      <c r="E19" s="291"/>
      <c r="F19" s="32"/>
      <c r="G19" s="46"/>
      <c r="H19" s="46"/>
      <c r="I19" s="46"/>
      <c r="J19" s="46"/>
      <c r="K19" s="46"/>
      <c r="L19" s="46"/>
      <c r="M19" s="46"/>
      <c r="N19" s="46"/>
      <c r="O19" s="46"/>
    </row>
    <row r="20" spans="1:15" x14ac:dyDescent="0.3">
      <c r="A20" s="360">
        <v>618</v>
      </c>
      <c r="B20" s="361">
        <v>2557</v>
      </c>
      <c r="C20" s="362" t="s">
        <v>256</v>
      </c>
      <c r="D20" s="362" t="s">
        <v>257</v>
      </c>
      <c r="E20" s="291"/>
      <c r="F20" s="32"/>
      <c r="G20" s="46"/>
      <c r="H20" s="46"/>
      <c r="I20" s="46"/>
      <c r="J20" s="46"/>
      <c r="K20" s="46"/>
      <c r="L20" s="46"/>
      <c r="M20" s="46"/>
      <c r="N20" s="46"/>
      <c r="O20" s="46"/>
    </row>
    <row r="21" spans="1:15" x14ac:dyDescent="0.3">
      <c r="A21" s="360">
        <v>619</v>
      </c>
      <c r="B21" s="361">
        <v>1649.67</v>
      </c>
      <c r="C21" s="362" t="s">
        <v>256</v>
      </c>
      <c r="D21" s="362" t="s">
        <v>257</v>
      </c>
      <c r="E21" s="291"/>
      <c r="F21" s="32"/>
      <c r="G21" s="46"/>
      <c r="H21" s="46"/>
      <c r="I21" s="46"/>
      <c r="J21" s="46"/>
      <c r="K21" s="46"/>
      <c r="L21" s="46"/>
      <c r="M21" s="46"/>
      <c r="N21" s="46"/>
      <c r="O21" s="46"/>
    </row>
    <row r="22" spans="1:15" x14ac:dyDescent="0.3">
      <c r="A22" s="360">
        <v>634</v>
      </c>
      <c r="B22" s="361">
        <v>280</v>
      </c>
      <c r="C22" s="362" t="s">
        <v>256</v>
      </c>
      <c r="D22" s="362" t="s">
        <v>257</v>
      </c>
      <c r="E22" s="291"/>
      <c r="F22" s="32"/>
      <c r="G22" s="46"/>
      <c r="H22" s="46"/>
      <c r="I22" s="46"/>
      <c r="J22" s="46"/>
      <c r="K22" s="46"/>
      <c r="L22" s="46"/>
      <c r="M22" s="46"/>
      <c r="N22" s="46"/>
      <c r="O22" s="46"/>
    </row>
    <row r="23" spans="1:15" x14ac:dyDescent="0.3">
      <c r="A23" s="360">
        <v>639</v>
      </c>
      <c r="B23" s="361">
        <v>3904.776104</v>
      </c>
      <c r="C23" s="362" t="s">
        <v>256</v>
      </c>
      <c r="D23" s="362" t="s">
        <v>257</v>
      </c>
      <c r="E23" s="291"/>
      <c r="F23" s="32"/>
      <c r="G23" s="46"/>
      <c r="H23" s="46"/>
      <c r="I23" s="46"/>
      <c r="J23" s="46"/>
      <c r="K23" s="46"/>
      <c r="L23" s="46"/>
      <c r="M23" s="46"/>
      <c r="N23" s="46"/>
      <c r="O23" s="46"/>
    </row>
    <row r="24" spans="1:15" x14ac:dyDescent="0.3">
      <c r="A24" s="360">
        <v>640</v>
      </c>
      <c r="B24" s="361">
        <v>2162.5540000000001</v>
      </c>
      <c r="C24" s="362" t="s">
        <v>256</v>
      </c>
      <c r="D24" s="362" t="s">
        <v>257</v>
      </c>
      <c r="E24" s="291"/>
      <c r="F24" s="32"/>
      <c r="G24" s="46"/>
      <c r="H24" s="46"/>
      <c r="I24" s="46"/>
      <c r="J24" s="46"/>
      <c r="K24" s="46"/>
      <c r="L24" s="46"/>
      <c r="M24" s="46"/>
      <c r="N24" s="46"/>
      <c r="O24" s="46"/>
    </row>
    <row r="25" spans="1:15" x14ac:dyDescent="0.3">
      <c r="A25" s="360">
        <v>641</v>
      </c>
      <c r="B25" s="361">
        <v>276.83499999999998</v>
      </c>
      <c r="C25" s="362" t="s">
        <v>256</v>
      </c>
      <c r="D25" s="362" t="s">
        <v>257</v>
      </c>
      <c r="E25" s="291"/>
      <c r="F25" s="32"/>
      <c r="G25" s="46"/>
      <c r="H25" s="46"/>
      <c r="I25" s="46"/>
      <c r="J25" s="46"/>
      <c r="K25" s="46"/>
      <c r="L25" s="46"/>
      <c r="M25" s="46"/>
      <c r="N25" s="46"/>
      <c r="O25" s="46"/>
    </row>
    <row r="26" spans="1:15" x14ac:dyDescent="0.3">
      <c r="A26" s="360">
        <v>642</v>
      </c>
      <c r="B26" s="361">
        <v>822.755</v>
      </c>
      <c r="C26" s="362" t="s">
        <v>256</v>
      </c>
      <c r="D26" s="362" t="s">
        <v>257</v>
      </c>
      <c r="E26" s="291"/>
      <c r="F26" s="32"/>
      <c r="G26" s="46"/>
      <c r="H26" s="46"/>
      <c r="I26" s="46"/>
      <c r="J26" s="46"/>
      <c r="K26" s="46"/>
      <c r="L26" s="46"/>
      <c r="M26" s="46"/>
      <c r="N26" s="46"/>
      <c r="O26" s="46"/>
    </row>
    <row r="27" spans="1:15" x14ac:dyDescent="0.3">
      <c r="A27" s="360">
        <v>643</v>
      </c>
      <c r="B27" s="361">
        <v>1411</v>
      </c>
      <c r="C27" s="362" t="s">
        <v>256</v>
      </c>
      <c r="D27" s="362" t="s">
        <v>257</v>
      </c>
      <c r="E27" s="291"/>
      <c r="F27" s="32"/>
      <c r="G27" s="46"/>
      <c r="H27" s="46"/>
      <c r="I27" s="46"/>
      <c r="J27" s="46"/>
      <c r="K27" s="46"/>
      <c r="L27" s="46"/>
      <c r="M27" s="46"/>
      <c r="N27" s="46"/>
      <c r="O27" s="46"/>
    </row>
    <row r="28" spans="1:15" x14ac:dyDescent="0.3">
      <c r="A28" s="360">
        <v>644</v>
      </c>
      <c r="B28" s="361">
        <v>1451</v>
      </c>
      <c r="C28" s="362" t="s">
        <v>256</v>
      </c>
      <c r="D28" s="362" t="s">
        <v>257</v>
      </c>
      <c r="E28" s="291"/>
      <c r="F28" s="32"/>
      <c r="G28" s="46"/>
      <c r="H28" s="46"/>
      <c r="I28" s="46"/>
      <c r="J28" s="46"/>
      <c r="K28" s="46"/>
      <c r="L28" s="46"/>
      <c r="M28" s="46"/>
      <c r="N28" s="46"/>
      <c r="O28" s="46"/>
    </row>
    <row r="29" spans="1:15" x14ac:dyDescent="0.3">
      <c r="A29" s="360">
        <v>1101</v>
      </c>
      <c r="B29" s="361">
        <v>2189</v>
      </c>
      <c r="C29" s="362" t="s">
        <v>258</v>
      </c>
      <c r="D29" s="362" t="s">
        <v>259</v>
      </c>
      <c r="E29" s="291"/>
      <c r="F29" s="32"/>
      <c r="G29" s="46"/>
      <c r="H29" s="46"/>
      <c r="I29" s="46"/>
      <c r="J29" s="46"/>
      <c r="K29" s="46"/>
      <c r="L29" s="46"/>
      <c r="M29" s="46"/>
      <c r="N29" s="46"/>
      <c r="O29" s="46"/>
    </row>
    <row r="30" spans="1:15" x14ac:dyDescent="0.3">
      <c r="A30" s="360">
        <v>1102</v>
      </c>
      <c r="B30" s="361">
        <v>1681</v>
      </c>
      <c r="C30" s="362" t="s">
        <v>258</v>
      </c>
      <c r="D30" s="362" t="s">
        <v>259</v>
      </c>
      <c r="E30" s="291"/>
      <c r="F30" s="32"/>
      <c r="G30" s="46"/>
      <c r="H30" s="46"/>
      <c r="I30" s="46"/>
      <c r="J30" s="46"/>
      <c r="K30" s="46"/>
      <c r="L30" s="46"/>
      <c r="M30" s="46"/>
      <c r="N30" s="46"/>
      <c r="O30" s="46"/>
    </row>
    <row r="31" spans="1:15" x14ac:dyDescent="0.3">
      <c r="A31" s="360">
        <v>1103</v>
      </c>
      <c r="B31" s="361">
        <v>1702</v>
      </c>
      <c r="C31" s="362" t="s">
        <v>258</v>
      </c>
      <c r="D31" s="362" t="s">
        <v>259</v>
      </c>
      <c r="E31" s="291"/>
      <c r="F31" s="32"/>
      <c r="G31" s="46"/>
      <c r="H31" s="46"/>
      <c r="I31" s="46"/>
      <c r="J31" s="46"/>
      <c r="K31" s="46"/>
      <c r="L31" s="46"/>
      <c r="M31" s="46"/>
      <c r="N31" s="46"/>
      <c r="O31" s="46"/>
    </row>
    <row r="32" spans="1:15" x14ac:dyDescent="0.3">
      <c r="A32" s="360">
        <v>1104</v>
      </c>
      <c r="B32" s="361">
        <v>3232</v>
      </c>
      <c r="C32" s="362" t="s">
        <v>258</v>
      </c>
      <c r="D32" s="362" t="s">
        <v>259</v>
      </c>
      <c r="E32" s="291"/>
      <c r="F32" s="32"/>
      <c r="G32" s="46"/>
      <c r="H32" s="46"/>
      <c r="I32" s="46"/>
      <c r="J32" s="46"/>
      <c r="K32" s="46"/>
      <c r="L32" s="46"/>
      <c r="M32" s="46"/>
      <c r="N32" s="46"/>
      <c r="O32" s="46"/>
    </row>
    <row r="33" spans="1:15" x14ac:dyDescent="0.3">
      <c r="A33" s="360">
        <v>1105</v>
      </c>
      <c r="B33" s="361">
        <v>2412</v>
      </c>
      <c r="C33" s="362" t="s">
        <v>258</v>
      </c>
      <c r="D33" s="362" t="s">
        <v>259</v>
      </c>
      <c r="E33" s="291"/>
      <c r="F33" s="32"/>
      <c r="G33" s="46"/>
      <c r="H33" s="46"/>
      <c r="I33" s="46"/>
      <c r="J33" s="46"/>
      <c r="K33" s="46"/>
      <c r="L33" s="46"/>
      <c r="M33" s="46"/>
      <c r="N33" s="46"/>
      <c r="O33" s="46"/>
    </row>
    <row r="34" spans="1:15" x14ac:dyDescent="0.3">
      <c r="A34" s="360">
        <v>1106</v>
      </c>
      <c r="B34" s="361">
        <v>1438</v>
      </c>
      <c r="C34" s="362" t="s">
        <v>258</v>
      </c>
      <c r="D34" s="362" t="s">
        <v>259</v>
      </c>
      <c r="E34" s="291"/>
      <c r="F34" s="32"/>
      <c r="G34" s="46"/>
      <c r="H34" s="46"/>
      <c r="I34" s="46"/>
      <c r="J34" s="46"/>
      <c r="K34" s="46"/>
      <c r="L34" s="46"/>
      <c r="M34" s="46"/>
      <c r="N34" s="46"/>
      <c r="O34" s="46"/>
    </row>
    <row r="35" spans="1:15" x14ac:dyDescent="0.3">
      <c r="A35" s="360">
        <v>1107</v>
      </c>
      <c r="B35" s="361">
        <v>0</v>
      </c>
      <c r="C35" s="362" t="s">
        <v>258</v>
      </c>
      <c r="D35" s="362" t="s">
        <v>259</v>
      </c>
      <c r="E35" s="291"/>
      <c r="F35" s="32"/>
      <c r="G35" s="46"/>
      <c r="H35" s="46"/>
      <c r="I35" s="46"/>
      <c r="J35" s="46"/>
      <c r="K35" s="46"/>
      <c r="L35" s="46"/>
      <c r="M35" s="46"/>
      <c r="N35" s="46"/>
      <c r="O35" s="46"/>
    </row>
    <row r="36" spans="1:15" x14ac:dyDescent="0.3">
      <c r="A36" s="360">
        <v>1108</v>
      </c>
      <c r="B36" s="361">
        <v>5237.0940000000001</v>
      </c>
      <c r="C36" s="362" t="s">
        <v>258</v>
      </c>
      <c r="D36" s="362" t="s">
        <v>259</v>
      </c>
      <c r="E36" s="291"/>
      <c r="F36" s="32"/>
      <c r="G36" s="46"/>
      <c r="H36" s="46"/>
      <c r="I36" s="46"/>
      <c r="J36" s="46"/>
      <c r="K36" s="46"/>
      <c r="L36" s="46"/>
      <c r="M36" s="46"/>
      <c r="N36" s="46"/>
      <c r="O36" s="46"/>
    </row>
    <row r="37" spans="1:15" x14ac:dyDescent="0.3">
      <c r="A37" s="360">
        <v>1109</v>
      </c>
      <c r="B37" s="361">
        <v>9877.4795028200006</v>
      </c>
      <c r="C37" s="362" t="s">
        <v>258</v>
      </c>
      <c r="D37" s="362" t="s">
        <v>259</v>
      </c>
      <c r="E37" s="291"/>
      <c r="F37" s="32"/>
      <c r="G37" s="46"/>
      <c r="H37" s="46"/>
      <c r="I37" s="46"/>
      <c r="J37" s="46"/>
      <c r="K37" s="46"/>
      <c r="L37" s="46"/>
      <c r="M37" s="46"/>
      <c r="N37" s="46"/>
      <c r="O37" s="46"/>
    </row>
    <row r="38" spans="1:15" x14ac:dyDescent="0.3">
      <c r="A38" s="360">
        <v>1110</v>
      </c>
      <c r="B38" s="361">
        <v>0</v>
      </c>
      <c r="C38" s="362" t="s">
        <v>258</v>
      </c>
      <c r="D38" s="362" t="s">
        <v>259</v>
      </c>
      <c r="E38" s="291"/>
      <c r="F38" s="32"/>
      <c r="G38" s="46"/>
      <c r="H38" s="46"/>
      <c r="I38" s="46"/>
      <c r="J38" s="46"/>
      <c r="K38" s="46"/>
      <c r="L38" s="46"/>
      <c r="M38" s="46"/>
      <c r="N38" s="46"/>
      <c r="O38" s="46"/>
    </row>
    <row r="39" spans="1:15" x14ac:dyDescent="0.3">
      <c r="A39" s="360">
        <v>1111</v>
      </c>
      <c r="B39" s="361">
        <v>7726.1840000000002</v>
      </c>
      <c r="C39" s="362" t="s">
        <v>258</v>
      </c>
      <c r="D39" s="362" t="s">
        <v>259</v>
      </c>
      <c r="E39" s="291"/>
      <c r="F39" s="32"/>
      <c r="G39" s="46"/>
      <c r="H39" s="46"/>
      <c r="I39" s="46"/>
      <c r="J39" s="46"/>
      <c r="K39" s="46"/>
      <c r="L39" s="46"/>
      <c r="M39" s="46"/>
      <c r="N39" s="46"/>
      <c r="O39" s="46"/>
    </row>
    <row r="40" spans="1:15" x14ac:dyDescent="0.3">
      <c r="A40" s="360">
        <v>1117</v>
      </c>
      <c r="B40" s="361">
        <v>1337.6</v>
      </c>
      <c r="C40" s="362" t="s">
        <v>258</v>
      </c>
      <c r="D40" s="362" t="s">
        <v>259</v>
      </c>
      <c r="E40" s="291"/>
      <c r="F40" s="32"/>
      <c r="G40" s="46"/>
      <c r="H40" s="46"/>
      <c r="I40" s="46"/>
      <c r="J40" s="46"/>
      <c r="K40" s="46"/>
      <c r="L40" s="46"/>
      <c r="M40" s="46"/>
      <c r="N40" s="46"/>
      <c r="O40" s="46"/>
    </row>
    <row r="41" spans="1:15" x14ac:dyDescent="0.3">
      <c r="A41" s="360">
        <v>1118</v>
      </c>
      <c r="B41" s="361">
        <v>4919.93</v>
      </c>
      <c r="C41" s="362" t="s">
        <v>258</v>
      </c>
      <c r="D41" s="362" t="s">
        <v>259</v>
      </c>
      <c r="E41" s="291"/>
      <c r="F41" s="32"/>
      <c r="G41" s="46"/>
      <c r="H41" s="46"/>
      <c r="I41" s="46"/>
      <c r="J41" s="46"/>
      <c r="K41" s="46"/>
      <c r="L41" s="46"/>
      <c r="M41" s="46"/>
      <c r="N41" s="46"/>
      <c r="O41" s="46"/>
    </row>
    <row r="42" spans="1:15" x14ac:dyDescent="0.3">
      <c r="A42" s="360">
        <v>1119</v>
      </c>
      <c r="B42" s="361">
        <v>6901.3692930200004</v>
      </c>
      <c r="C42" s="362" t="s">
        <v>258</v>
      </c>
      <c r="D42" s="362" t="s">
        <v>259</v>
      </c>
      <c r="E42" s="291"/>
      <c r="F42" s="32"/>
      <c r="G42" s="46"/>
      <c r="H42" s="46"/>
      <c r="I42" s="46"/>
      <c r="J42" s="46"/>
      <c r="K42" s="46"/>
      <c r="L42" s="46"/>
      <c r="M42" s="46"/>
      <c r="N42" s="46"/>
      <c r="O42" s="46"/>
    </row>
    <row r="43" spans="1:15" x14ac:dyDescent="0.3">
      <c r="A43" s="360">
        <v>1120</v>
      </c>
      <c r="B43" s="361">
        <v>606.1</v>
      </c>
      <c r="C43" s="362" t="s">
        <v>258</v>
      </c>
      <c r="D43" s="362" t="s">
        <v>259</v>
      </c>
      <c r="E43" s="291"/>
      <c r="F43" s="32"/>
      <c r="G43" s="46"/>
      <c r="H43" s="46"/>
      <c r="I43" s="46"/>
      <c r="J43" s="46"/>
      <c r="K43" s="46"/>
      <c r="L43" s="46"/>
      <c r="M43" s="46"/>
      <c r="N43" s="46"/>
      <c r="O43" s="46"/>
    </row>
    <row r="44" spans="1:15" x14ac:dyDescent="0.3">
      <c r="A44" s="360">
        <v>1201</v>
      </c>
      <c r="B44" s="361">
        <v>4348.7139999999999</v>
      </c>
      <c r="C44" s="362" t="s">
        <v>260</v>
      </c>
      <c r="D44" s="362" t="s">
        <v>259</v>
      </c>
      <c r="E44" s="291"/>
      <c r="F44" s="32"/>
      <c r="G44" s="46"/>
      <c r="H44" s="46"/>
      <c r="I44" s="46"/>
      <c r="J44" s="46"/>
      <c r="K44" s="46"/>
      <c r="L44" s="46"/>
      <c r="M44" s="46"/>
      <c r="N44" s="46"/>
      <c r="O44" s="46"/>
    </row>
    <row r="45" spans="1:15" x14ac:dyDescent="0.3">
      <c r="A45" s="360">
        <v>1202</v>
      </c>
      <c r="B45" s="361">
        <v>0</v>
      </c>
      <c r="C45" s="362" t="s">
        <v>260</v>
      </c>
      <c r="D45" s="362" t="s">
        <v>259</v>
      </c>
      <c r="E45" s="291"/>
      <c r="F45" s="32"/>
      <c r="G45" s="46"/>
      <c r="H45" s="46"/>
      <c r="I45" s="46"/>
      <c r="J45" s="46"/>
      <c r="K45" s="46"/>
      <c r="L45" s="46"/>
      <c r="M45" s="46"/>
      <c r="N45" s="46"/>
      <c r="O45" s="46"/>
    </row>
    <row r="46" spans="1:15" x14ac:dyDescent="0.3">
      <c r="A46" s="360">
        <v>1203</v>
      </c>
      <c r="B46" s="361">
        <v>0</v>
      </c>
      <c r="C46" s="362" t="s">
        <v>260</v>
      </c>
      <c r="D46" s="362" t="s">
        <v>259</v>
      </c>
      <c r="E46" s="291"/>
      <c r="F46" s="32"/>
      <c r="G46" s="46"/>
      <c r="H46" s="46"/>
      <c r="I46" s="46"/>
      <c r="J46" s="46"/>
      <c r="K46" s="46"/>
      <c r="L46" s="46"/>
      <c r="M46" s="46"/>
      <c r="N46" s="46"/>
      <c r="O46" s="46"/>
    </row>
    <row r="47" spans="1:15" x14ac:dyDescent="0.3">
      <c r="A47" s="360">
        <v>1204</v>
      </c>
      <c r="B47" s="361">
        <v>6978.1060155699997</v>
      </c>
      <c r="C47" s="362" t="s">
        <v>260</v>
      </c>
      <c r="D47" s="362" t="s">
        <v>259</v>
      </c>
      <c r="E47" s="291"/>
      <c r="F47" s="32"/>
      <c r="G47" s="46"/>
      <c r="H47" s="46"/>
      <c r="I47" s="46"/>
      <c r="J47" s="46"/>
      <c r="K47" s="46"/>
      <c r="L47" s="46"/>
      <c r="M47" s="46"/>
      <c r="N47" s="46"/>
      <c r="O47" s="46"/>
    </row>
    <row r="48" spans="1:15" x14ac:dyDescent="0.3">
      <c r="A48" s="360">
        <v>1205</v>
      </c>
      <c r="B48" s="361">
        <v>5043</v>
      </c>
      <c r="C48" s="362" t="s">
        <v>260</v>
      </c>
      <c r="D48" s="362" t="s">
        <v>259</v>
      </c>
      <c r="E48" s="291"/>
      <c r="F48" s="32"/>
      <c r="G48" s="46"/>
      <c r="H48" s="46"/>
      <c r="I48" s="46"/>
      <c r="J48" s="46"/>
      <c r="K48" s="46"/>
      <c r="L48" s="46"/>
      <c r="M48" s="46"/>
      <c r="N48" s="46"/>
      <c r="O48" s="46"/>
    </row>
    <row r="49" spans="1:15" x14ac:dyDescent="0.3">
      <c r="A49" s="360">
        <v>1210</v>
      </c>
      <c r="B49" s="361">
        <v>3026.5980849500002</v>
      </c>
      <c r="C49" s="362" t="s">
        <v>260</v>
      </c>
      <c r="D49" s="362" t="s">
        <v>259</v>
      </c>
      <c r="E49" s="291"/>
      <c r="F49" s="32"/>
      <c r="G49" s="46"/>
      <c r="H49" s="46"/>
      <c r="I49" s="46"/>
      <c r="J49" s="46"/>
      <c r="K49" s="46"/>
      <c r="L49" s="46"/>
      <c r="M49" s="46"/>
      <c r="N49" s="46"/>
      <c r="O49" s="46"/>
    </row>
    <row r="50" spans="1:15" x14ac:dyDescent="0.3">
      <c r="A50" s="360">
        <v>1211</v>
      </c>
      <c r="B50" s="361">
        <v>4777.7523518999997</v>
      </c>
      <c r="C50" s="362" t="s">
        <v>260</v>
      </c>
      <c r="D50" s="362" t="s">
        <v>259</v>
      </c>
      <c r="E50" s="291"/>
      <c r="F50" s="32"/>
      <c r="G50" s="46"/>
      <c r="H50" s="46"/>
      <c r="I50" s="46"/>
      <c r="J50" s="46"/>
      <c r="K50" s="46"/>
      <c r="L50" s="46"/>
      <c r="M50" s="46"/>
      <c r="N50" s="46"/>
      <c r="O50" s="46"/>
    </row>
    <row r="51" spans="1:15" x14ac:dyDescent="0.3">
      <c r="A51" s="360">
        <v>1212</v>
      </c>
      <c r="B51" s="361">
        <v>3245.2695274600001</v>
      </c>
      <c r="C51" s="362" t="s">
        <v>260</v>
      </c>
      <c r="D51" s="362" t="s">
        <v>259</v>
      </c>
      <c r="E51" s="291"/>
      <c r="F51" s="32"/>
      <c r="G51" s="46"/>
      <c r="H51" s="46"/>
      <c r="I51" s="46"/>
      <c r="J51" s="46"/>
      <c r="K51" s="46"/>
      <c r="L51" s="46"/>
      <c r="M51" s="46"/>
      <c r="N51" s="46"/>
      <c r="O51" s="46"/>
    </row>
    <row r="52" spans="1:15" x14ac:dyDescent="0.3">
      <c r="A52" s="360">
        <v>1213</v>
      </c>
      <c r="B52" s="361">
        <v>0</v>
      </c>
      <c r="C52" s="362" t="s">
        <v>260</v>
      </c>
      <c r="D52" s="362" t="s">
        <v>259</v>
      </c>
      <c r="E52" s="291"/>
      <c r="F52" s="32"/>
      <c r="G52" s="46"/>
      <c r="H52" s="46"/>
      <c r="I52" s="46"/>
      <c r="J52" s="46"/>
      <c r="K52" s="46"/>
      <c r="L52" s="46"/>
      <c r="M52" s="46"/>
      <c r="N52" s="46"/>
      <c r="O52" s="46"/>
    </row>
    <row r="53" spans="1:15" x14ac:dyDescent="0.3">
      <c r="A53" s="360">
        <v>1216</v>
      </c>
      <c r="B53" s="361">
        <v>12037.424291400001</v>
      </c>
      <c r="C53" s="362" t="s">
        <v>260</v>
      </c>
      <c r="D53" s="362" t="s">
        <v>259</v>
      </c>
      <c r="E53" s="291"/>
      <c r="F53" s="32"/>
      <c r="G53" s="46"/>
      <c r="H53" s="46"/>
      <c r="I53" s="46"/>
      <c r="J53" s="46"/>
      <c r="K53" s="46"/>
      <c r="L53" s="46"/>
      <c r="M53" s="46"/>
      <c r="N53" s="46"/>
      <c r="O53" s="46"/>
    </row>
    <row r="54" spans="1:15" x14ac:dyDescent="0.3">
      <c r="A54" s="360">
        <v>1242</v>
      </c>
      <c r="B54" s="361">
        <v>2199.30886599</v>
      </c>
      <c r="C54" s="362" t="s">
        <v>260</v>
      </c>
      <c r="D54" s="362" t="s">
        <v>259</v>
      </c>
      <c r="E54" s="291"/>
      <c r="F54" s="32"/>
      <c r="G54" s="46"/>
      <c r="H54" s="46"/>
      <c r="I54" s="46"/>
      <c r="J54" s="46"/>
      <c r="K54" s="46"/>
      <c r="L54" s="46"/>
      <c r="M54" s="46"/>
      <c r="N54" s="46"/>
      <c r="O54" s="46"/>
    </row>
    <row r="55" spans="1:15" x14ac:dyDescent="0.3">
      <c r="A55" s="360">
        <v>1243</v>
      </c>
      <c r="B55" s="361">
        <v>1148.3463068200001</v>
      </c>
      <c r="C55" s="362" t="s">
        <v>260</v>
      </c>
      <c r="D55" s="362" t="s">
        <v>259</v>
      </c>
      <c r="E55" s="291"/>
      <c r="F55" s="32"/>
      <c r="G55" s="46"/>
      <c r="H55" s="46"/>
      <c r="I55" s="46"/>
      <c r="J55" s="46"/>
      <c r="K55" s="46"/>
      <c r="L55" s="46"/>
      <c r="M55" s="46"/>
      <c r="N55" s="46"/>
      <c r="O55" s="46"/>
    </row>
    <row r="56" spans="1:15" x14ac:dyDescent="0.3">
      <c r="A56" s="360">
        <v>1244</v>
      </c>
      <c r="B56" s="361">
        <v>0</v>
      </c>
      <c r="C56" s="362" t="s">
        <v>260</v>
      </c>
      <c r="D56" s="362" t="s">
        <v>259</v>
      </c>
      <c r="E56" s="291"/>
      <c r="F56" s="32"/>
      <c r="G56" s="46"/>
      <c r="H56" s="46"/>
      <c r="I56" s="46"/>
      <c r="J56" s="46"/>
      <c r="K56" s="46"/>
      <c r="L56" s="46"/>
      <c r="M56" s="46"/>
      <c r="N56" s="46"/>
      <c r="O56" s="46"/>
    </row>
    <row r="57" spans="1:15" x14ac:dyDescent="0.3">
      <c r="A57" s="360">
        <v>1245</v>
      </c>
      <c r="B57" s="361">
        <v>1000.49692309</v>
      </c>
      <c r="C57" s="362" t="s">
        <v>260</v>
      </c>
      <c r="D57" s="362" t="s">
        <v>259</v>
      </c>
      <c r="E57" s="291"/>
      <c r="F57" s="32"/>
      <c r="G57" s="46"/>
      <c r="H57" s="46"/>
      <c r="I57" s="46"/>
      <c r="J57" s="46"/>
      <c r="K57" s="46"/>
      <c r="L57" s="46"/>
      <c r="M57" s="46"/>
      <c r="N57" s="46"/>
      <c r="O57" s="46"/>
    </row>
    <row r="58" spans="1:15" x14ac:dyDescent="0.3">
      <c r="A58" s="360">
        <v>1246</v>
      </c>
      <c r="B58" s="361">
        <v>1783.4128333900001</v>
      </c>
      <c r="C58" s="362" t="s">
        <v>260</v>
      </c>
      <c r="D58" s="362" t="s">
        <v>259</v>
      </c>
      <c r="E58" s="291"/>
      <c r="F58" s="32"/>
      <c r="G58" s="46"/>
      <c r="H58" s="46"/>
      <c r="I58" s="46"/>
      <c r="J58" s="46"/>
      <c r="K58" s="46"/>
      <c r="L58" s="46"/>
      <c r="M58" s="46"/>
      <c r="N58" s="46"/>
      <c r="O58" s="46"/>
    </row>
    <row r="59" spans="1:15" x14ac:dyDescent="0.3">
      <c r="A59" s="360">
        <v>1247</v>
      </c>
      <c r="B59" s="361">
        <v>2368.88</v>
      </c>
      <c r="C59" s="362" t="s">
        <v>260</v>
      </c>
      <c r="D59" s="362" t="s">
        <v>259</v>
      </c>
      <c r="E59" s="291"/>
      <c r="F59" s="32"/>
      <c r="G59" s="46"/>
      <c r="H59" s="46"/>
      <c r="I59" s="46"/>
      <c r="J59" s="46"/>
      <c r="K59" s="46"/>
      <c r="L59" s="46"/>
      <c r="M59" s="46"/>
      <c r="N59" s="46"/>
      <c r="O59" s="46"/>
    </row>
    <row r="60" spans="1:15" x14ac:dyDescent="0.3">
      <c r="A60" s="360">
        <v>1249</v>
      </c>
      <c r="B60" s="361">
        <v>2822.6876514099999</v>
      </c>
      <c r="C60" s="362" t="s">
        <v>260</v>
      </c>
      <c r="D60" s="362" t="s">
        <v>259</v>
      </c>
      <c r="E60" s="291"/>
      <c r="F60" s="32"/>
      <c r="G60" s="46"/>
      <c r="H60" s="46"/>
      <c r="I60" s="46"/>
      <c r="J60" s="46"/>
      <c r="K60" s="46"/>
      <c r="L60" s="46"/>
      <c r="M60" s="46"/>
      <c r="N60" s="46"/>
      <c r="O60" s="46"/>
    </row>
    <row r="61" spans="1:15" x14ac:dyDescent="0.3">
      <c r="A61" s="360">
        <v>1250</v>
      </c>
      <c r="B61" s="361">
        <v>2115.4259059800002</v>
      </c>
      <c r="C61" s="362" t="s">
        <v>260</v>
      </c>
      <c r="D61" s="362" t="s">
        <v>259</v>
      </c>
      <c r="E61" s="291"/>
      <c r="F61" s="32"/>
      <c r="G61" s="46"/>
      <c r="H61" s="46"/>
      <c r="I61" s="46"/>
      <c r="J61" s="46"/>
      <c r="K61" s="46"/>
      <c r="L61" s="46"/>
      <c r="M61" s="46"/>
      <c r="N61" s="46"/>
      <c r="O61" s="46"/>
    </row>
    <row r="62" spans="1:15" x14ac:dyDescent="0.3">
      <c r="A62" s="360">
        <v>1251</v>
      </c>
      <c r="B62" s="361">
        <v>3473.7878128799998</v>
      </c>
      <c r="C62" s="362" t="s">
        <v>260</v>
      </c>
      <c r="D62" s="362" t="s">
        <v>259</v>
      </c>
      <c r="E62" s="291"/>
      <c r="F62" s="32"/>
      <c r="G62" s="46"/>
      <c r="H62" s="46"/>
      <c r="I62" s="46"/>
      <c r="J62" s="46"/>
      <c r="K62" s="46"/>
      <c r="L62" s="46"/>
      <c r="M62" s="46"/>
      <c r="N62" s="46"/>
      <c r="O62" s="46"/>
    </row>
    <row r="63" spans="1:15" x14ac:dyDescent="0.3">
      <c r="A63" s="360">
        <v>1252</v>
      </c>
      <c r="B63" s="361">
        <v>3515.2001840200001</v>
      </c>
      <c r="C63" s="362" t="s">
        <v>260</v>
      </c>
      <c r="D63" s="362" t="s">
        <v>259</v>
      </c>
      <c r="E63" s="291"/>
      <c r="F63" s="32"/>
      <c r="G63" s="46"/>
      <c r="H63" s="46"/>
      <c r="I63" s="46"/>
      <c r="J63" s="46"/>
      <c r="K63" s="46"/>
      <c r="L63" s="46"/>
      <c r="M63" s="46"/>
      <c r="N63" s="46"/>
      <c r="O63" s="46"/>
    </row>
    <row r="64" spans="1:15" x14ac:dyDescent="0.3">
      <c r="A64" s="360">
        <v>1303</v>
      </c>
      <c r="B64" s="361">
        <v>6545.5339999999997</v>
      </c>
      <c r="C64" s="362" t="s">
        <v>261</v>
      </c>
      <c r="D64" s="362" t="s">
        <v>257</v>
      </c>
      <c r="E64" s="291"/>
      <c r="F64" s="32"/>
      <c r="G64" s="46"/>
      <c r="H64" s="46"/>
      <c r="I64" s="46"/>
      <c r="J64" s="46"/>
      <c r="K64" s="46"/>
      <c r="L64" s="46"/>
      <c r="M64" s="46"/>
      <c r="N64" s="46"/>
      <c r="O64" s="46"/>
    </row>
    <row r="65" spans="1:15" x14ac:dyDescent="0.3">
      <c r="A65" s="360">
        <v>1304</v>
      </c>
      <c r="B65" s="361">
        <v>4505.6149638099996</v>
      </c>
      <c r="C65" s="362" t="s">
        <v>261</v>
      </c>
      <c r="D65" s="362" t="s">
        <v>257</v>
      </c>
      <c r="E65" s="291"/>
      <c r="F65" s="32"/>
      <c r="G65" s="46"/>
      <c r="H65" s="46"/>
      <c r="I65" s="46"/>
      <c r="J65" s="46"/>
      <c r="K65" s="46"/>
      <c r="L65" s="46"/>
      <c r="M65" s="46"/>
      <c r="N65" s="46"/>
      <c r="O65" s="46"/>
    </row>
    <row r="66" spans="1:15" x14ac:dyDescent="0.3">
      <c r="A66" s="360">
        <v>1305</v>
      </c>
      <c r="B66" s="361">
        <v>2954</v>
      </c>
      <c r="C66" s="362" t="s">
        <v>261</v>
      </c>
      <c r="D66" s="362" t="s">
        <v>257</v>
      </c>
      <c r="E66" s="291"/>
      <c r="F66" s="32"/>
      <c r="G66" s="46"/>
      <c r="H66" s="46"/>
      <c r="I66" s="46"/>
      <c r="J66" s="46"/>
      <c r="K66" s="46"/>
      <c r="L66" s="46"/>
      <c r="M66" s="46"/>
      <c r="N66" s="46"/>
      <c r="O66" s="46"/>
    </row>
    <row r="67" spans="1:15" x14ac:dyDescent="0.3">
      <c r="A67" s="360">
        <v>1306</v>
      </c>
      <c r="B67" s="361">
        <v>4694</v>
      </c>
      <c r="C67" s="362" t="s">
        <v>261</v>
      </c>
      <c r="D67" s="362" t="s">
        <v>257</v>
      </c>
      <c r="E67" s="291"/>
      <c r="F67" s="32"/>
      <c r="G67" s="46"/>
      <c r="H67" s="46"/>
      <c r="I67" s="46"/>
      <c r="J67" s="46"/>
      <c r="K67" s="46"/>
      <c r="L67" s="46"/>
      <c r="M67" s="46"/>
      <c r="N67" s="46"/>
      <c r="O67" s="46"/>
    </row>
    <row r="68" spans="1:15" x14ac:dyDescent="0.3">
      <c r="A68" s="360">
        <v>1307</v>
      </c>
      <c r="B68" s="361">
        <v>2970</v>
      </c>
      <c r="C68" s="362" t="s">
        <v>261</v>
      </c>
      <c r="D68" s="362" t="s">
        <v>257</v>
      </c>
      <c r="E68" s="291"/>
      <c r="F68" s="32"/>
      <c r="G68" s="46"/>
      <c r="H68" s="46"/>
      <c r="I68" s="46"/>
      <c r="J68" s="46"/>
      <c r="K68" s="46"/>
      <c r="L68" s="46"/>
      <c r="M68" s="46"/>
      <c r="N68" s="46"/>
      <c r="O68" s="46"/>
    </row>
    <row r="69" spans="1:15" x14ac:dyDescent="0.3">
      <c r="A69" s="360">
        <v>1308</v>
      </c>
      <c r="B69" s="361">
        <v>4806</v>
      </c>
      <c r="C69" s="362" t="s">
        <v>262</v>
      </c>
      <c r="D69" s="362" t="s">
        <v>257</v>
      </c>
      <c r="E69" s="291"/>
      <c r="F69" s="32"/>
      <c r="G69" s="46"/>
      <c r="H69" s="46"/>
      <c r="I69" s="46"/>
      <c r="J69" s="46"/>
      <c r="K69" s="46"/>
      <c r="L69" s="46"/>
      <c r="M69" s="46"/>
      <c r="N69" s="46"/>
      <c r="O69" s="46"/>
    </row>
    <row r="70" spans="1:15" x14ac:dyDescent="0.3">
      <c r="A70" s="360">
        <v>1309</v>
      </c>
      <c r="B70" s="361">
        <v>3992</v>
      </c>
      <c r="C70" s="362" t="s">
        <v>262</v>
      </c>
      <c r="D70" s="362" t="s">
        <v>257</v>
      </c>
      <c r="E70" s="291"/>
      <c r="F70" s="32"/>
      <c r="G70" s="46"/>
      <c r="H70" s="46"/>
      <c r="I70" s="46"/>
      <c r="J70" s="46"/>
      <c r="K70" s="46"/>
      <c r="L70" s="46"/>
      <c r="M70" s="46"/>
      <c r="N70" s="46"/>
      <c r="O70" s="46"/>
    </row>
    <row r="71" spans="1:15" x14ac:dyDescent="0.3">
      <c r="A71" s="360">
        <v>1310</v>
      </c>
      <c r="B71" s="361">
        <v>1329</v>
      </c>
      <c r="C71" s="362" t="s">
        <v>261</v>
      </c>
      <c r="D71" s="362" t="s">
        <v>257</v>
      </c>
      <c r="E71" s="291"/>
      <c r="F71" s="32"/>
      <c r="G71" s="46"/>
      <c r="H71" s="46"/>
      <c r="I71" s="46"/>
      <c r="J71" s="46"/>
      <c r="K71" s="46"/>
      <c r="L71" s="46"/>
      <c r="M71" s="46"/>
      <c r="N71" s="46"/>
      <c r="O71" s="46"/>
    </row>
    <row r="72" spans="1:15" x14ac:dyDescent="0.3">
      <c r="A72" s="360">
        <v>1311</v>
      </c>
      <c r="B72" s="361">
        <v>1621</v>
      </c>
      <c r="C72" s="362" t="s">
        <v>261</v>
      </c>
      <c r="D72" s="362" t="s">
        <v>257</v>
      </c>
      <c r="E72" s="291"/>
      <c r="F72" s="32"/>
      <c r="G72" s="46"/>
      <c r="H72" s="46"/>
      <c r="I72" s="46"/>
      <c r="J72" s="46"/>
      <c r="K72" s="46"/>
      <c r="L72" s="46"/>
      <c r="M72" s="46"/>
      <c r="N72" s="46"/>
      <c r="O72" s="46"/>
    </row>
    <row r="73" spans="1:15" x14ac:dyDescent="0.3">
      <c r="A73" s="360">
        <v>1312</v>
      </c>
      <c r="B73" s="361">
        <v>2856.8490000000002</v>
      </c>
      <c r="C73" s="362" t="s">
        <v>261</v>
      </c>
      <c r="D73" s="362" t="s">
        <v>257</v>
      </c>
      <c r="E73" s="291"/>
      <c r="F73" s="32"/>
      <c r="G73" s="46"/>
      <c r="H73" s="46"/>
      <c r="I73" s="46"/>
      <c r="J73" s="46"/>
      <c r="K73" s="46"/>
      <c r="L73" s="46"/>
      <c r="M73" s="46"/>
      <c r="N73" s="46"/>
      <c r="O73" s="46"/>
    </row>
    <row r="74" spans="1:15" x14ac:dyDescent="0.3">
      <c r="A74" s="360">
        <v>1313</v>
      </c>
      <c r="B74" s="361">
        <v>4414.0559102200004</v>
      </c>
      <c r="C74" s="362" t="s">
        <v>261</v>
      </c>
      <c r="D74" s="362" t="s">
        <v>257</v>
      </c>
      <c r="E74" s="291"/>
      <c r="F74" s="32"/>
      <c r="G74" s="46"/>
      <c r="H74" s="46"/>
      <c r="I74" s="46"/>
      <c r="J74" s="46"/>
      <c r="K74" s="46"/>
      <c r="L74" s="46"/>
      <c r="M74" s="46"/>
      <c r="N74" s="46"/>
      <c r="O74" s="46"/>
    </row>
    <row r="75" spans="1:15" x14ac:dyDescent="0.3">
      <c r="A75" s="360">
        <v>1316</v>
      </c>
      <c r="B75" s="361">
        <v>7282.08120383</v>
      </c>
      <c r="C75" s="362" t="s">
        <v>261</v>
      </c>
      <c r="D75" s="362" t="s">
        <v>257</v>
      </c>
      <c r="E75" s="291"/>
      <c r="F75" s="32"/>
      <c r="G75" s="46"/>
      <c r="H75" s="46"/>
      <c r="I75" s="46"/>
      <c r="J75" s="46"/>
      <c r="K75" s="46"/>
      <c r="L75" s="46"/>
      <c r="M75" s="46"/>
      <c r="N75" s="46"/>
      <c r="O75" s="46"/>
    </row>
    <row r="76" spans="1:15" x14ac:dyDescent="0.3">
      <c r="A76" s="360">
        <v>1318</v>
      </c>
      <c r="B76" s="361">
        <v>815</v>
      </c>
      <c r="C76" s="362" t="s">
        <v>261</v>
      </c>
      <c r="D76" s="362" t="s">
        <v>257</v>
      </c>
      <c r="E76" s="291"/>
      <c r="F76" s="32"/>
      <c r="G76" s="46"/>
      <c r="H76" s="46"/>
      <c r="I76" s="46"/>
      <c r="J76" s="46"/>
      <c r="K76" s="46"/>
      <c r="L76" s="46"/>
      <c r="M76" s="46"/>
      <c r="N76" s="46"/>
      <c r="O76" s="46"/>
    </row>
    <row r="77" spans="1:15" x14ac:dyDescent="0.3">
      <c r="A77" s="360">
        <v>1320</v>
      </c>
      <c r="B77" s="361">
        <v>39</v>
      </c>
      <c r="C77" s="362" t="s">
        <v>261</v>
      </c>
      <c r="D77" s="362" t="s">
        <v>257</v>
      </c>
      <c r="E77" s="291"/>
      <c r="F77" s="32"/>
      <c r="G77" s="46"/>
      <c r="H77" s="46"/>
      <c r="I77" s="46"/>
      <c r="J77" s="46"/>
      <c r="K77" s="46"/>
      <c r="L77" s="46"/>
      <c r="M77" s="46"/>
      <c r="N77" s="46"/>
      <c r="O77" s="46"/>
    </row>
    <row r="78" spans="1:15" x14ac:dyDescent="0.3">
      <c r="A78" s="360">
        <v>1321</v>
      </c>
      <c r="B78" s="361">
        <v>0</v>
      </c>
      <c r="C78" s="362" t="s">
        <v>261</v>
      </c>
      <c r="D78" s="362" t="s">
        <v>257</v>
      </c>
      <c r="E78" s="291"/>
      <c r="F78" s="32"/>
      <c r="G78" s="46"/>
      <c r="H78" s="46"/>
      <c r="I78" s="46"/>
      <c r="J78" s="46"/>
      <c r="K78" s="46"/>
      <c r="L78" s="46"/>
      <c r="M78" s="46"/>
      <c r="N78" s="46"/>
      <c r="O78" s="46"/>
    </row>
    <row r="79" spans="1:15" x14ac:dyDescent="0.3">
      <c r="A79" s="360">
        <v>1322</v>
      </c>
      <c r="B79" s="361">
        <v>6415.04</v>
      </c>
      <c r="C79" s="362" t="s">
        <v>261</v>
      </c>
      <c r="D79" s="362" t="s">
        <v>257</v>
      </c>
      <c r="E79" s="291"/>
      <c r="F79" s="32"/>
      <c r="G79" s="46"/>
      <c r="H79" s="46"/>
      <c r="I79" s="46"/>
      <c r="J79" s="46"/>
      <c r="K79" s="46"/>
      <c r="L79" s="46"/>
      <c r="M79" s="46"/>
      <c r="N79" s="46"/>
      <c r="O79" s="46"/>
    </row>
    <row r="80" spans="1:15" x14ac:dyDescent="0.3">
      <c r="A80" s="360">
        <v>1324</v>
      </c>
      <c r="B80" s="361">
        <v>4807.6655909999999</v>
      </c>
      <c r="C80" s="362" t="s">
        <v>261</v>
      </c>
      <c r="D80" s="362" t="s">
        <v>257</v>
      </c>
      <c r="E80" s="291"/>
      <c r="F80" s="32"/>
      <c r="G80" s="46"/>
      <c r="H80" s="46"/>
      <c r="I80" s="46"/>
      <c r="J80" s="46"/>
      <c r="K80" s="46"/>
      <c r="L80" s="46"/>
      <c r="M80" s="46"/>
      <c r="N80" s="46"/>
      <c r="O80" s="46"/>
    </row>
    <row r="81" spans="1:15" x14ac:dyDescent="0.3">
      <c r="A81" s="360">
        <v>1335</v>
      </c>
      <c r="B81" s="361">
        <v>0</v>
      </c>
      <c r="C81" s="362" t="s">
        <v>261</v>
      </c>
      <c r="D81" s="362" t="s">
        <v>257</v>
      </c>
      <c r="E81" s="291"/>
      <c r="F81" s="32"/>
      <c r="G81" s="46"/>
      <c r="H81" s="46"/>
      <c r="I81" s="46"/>
      <c r="J81" s="46"/>
      <c r="K81" s="46"/>
      <c r="L81" s="46"/>
      <c r="M81" s="46"/>
      <c r="N81" s="46"/>
      <c r="O81" s="46"/>
    </row>
    <row r="82" spans="1:15" x14ac:dyDescent="0.3">
      <c r="A82" s="360">
        <v>1336</v>
      </c>
      <c r="B82" s="361">
        <v>1576.87</v>
      </c>
      <c r="C82" s="362" t="s">
        <v>261</v>
      </c>
      <c r="D82" s="362" t="s">
        <v>257</v>
      </c>
      <c r="E82" s="291"/>
      <c r="F82" s="32"/>
      <c r="G82" s="46"/>
      <c r="H82" s="46"/>
      <c r="I82" s="46"/>
      <c r="J82" s="46"/>
      <c r="K82" s="46"/>
      <c r="L82" s="46"/>
      <c r="M82" s="46"/>
      <c r="N82" s="46"/>
      <c r="O82" s="46"/>
    </row>
    <row r="83" spans="1:15" x14ac:dyDescent="0.3">
      <c r="A83" s="360">
        <v>1337</v>
      </c>
      <c r="B83" s="361">
        <v>1163</v>
      </c>
      <c r="C83" s="362" t="s">
        <v>261</v>
      </c>
      <c r="D83" s="362" t="s">
        <v>257</v>
      </c>
      <c r="E83" s="291"/>
      <c r="F83" s="32"/>
      <c r="G83" s="46"/>
      <c r="H83" s="46"/>
      <c r="I83" s="46"/>
      <c r="J83" s="46"/>
      <c r="K83" s="46"/>
      <c r="L83" s="46"/>
      <c r="M83" s="46"/>
      <c r="N83" s="46"/>
      <c r="O83" s="46"/>
    </row>
    <row r="84" spans="1:15" x14ac:dyDescent="0.3">
      <c r="A84" s="360">
        <v>1338</v>
      </c>
      <c r="B84" s="361">
        <v>1450.9780000000001</v>
      </c>
      <c r="C84" s="362" t="s">
        <v>261</v>
      </c>
      <c r="D84" s="362" t="s">
        <v>257</v>
      </c>
      <c r="E84" s="291"/>
      <c r="F84" s="32"/>
      <c r="G84" s="46"/>
      <c r="H84" s="46"/>
      <c r="I84" s="46"/>
      <c r="J84" s="46"/>
      <c r="K84" s="46"/>
      <c r="L84" s="46"/>
      <c r="M84" s="46"/>
      <c r="N84" s="46"/>
      <c r="O84" s="46"/>
    </row>
    <row r="85" spans="1:15" x14ac:dyDescent="0.3">
      <c r="A85" s="360">
        <v>1339</v>
      </c>
      <c r="B85" s="361">
        <v>2795</v>
      </c>
      <c r="C85" s="362" t="s">
        <v>261</v>
      </c>
      <c r="D85" s="362" t="s">
        <v>257</v>
      </c>
      <c r="E85" s="291"/>
      <c r="F85" s="32"/>
      <c r="G85" s="46"/>
      <c r="H85" s="46"/>
      <c r="I85" s="46"/>
      <c r="J85" s="46"/>
      <c r="K85" s="46"/>
      <c r="L85" s="46"/>
      <c r="M85" s="46"/>
      <c r="N85" s="46"/>
      <c r="O85" s="46"/>
    </row>
    <row r="86" spans="1:15" x14ac:dyDescent="0.3">
      <c r="A86" s="360">
        <v>1421</v>
      </c>
      <c r="B86" s="361">
        <v>2614</v>
      </c>
      <c r="C86" s="362" t="s">
        <v>261</v>
      </c>
      <c r="D86" s="362" t="s">
        <v>257</v>
      </c>
      <c r="E86" s="291"/>
      <c r="F86" s="32"/>
      <c r="G86" s="46"/>
      <c r="H86" s="46"/>
      <c r="I86" s="46"/>
      <c r="J86" s="46"/>
      <c r="K86" s="46"/>
      <c r="L86" s="46"/>
      <c r="M86" s="46"/>
      <c r="N86" s="46"/>
      <c r="O86" s="46"/>
    </row>
    <row r="87" spans="1:15" x14ac:dyDescent="0.3">
      <c r="A87" s="360">
        <v>1422</v>
      </c>
      <c r="B87" s="361">
        <v>1019</v>
      </c>
      <c r="C87" s="362" t="s">
        <v>261</v>
      </c>
      <c r="D87" s="362" t="s">
        <v>257</v>
      </c>
      <c r="E87" s="291"/>
      <c r="F87" s="32"/>
      <c r="G87" s="46"/>
      <c r="H87" s="46"/>
      <c r="I87" s="46"/>
      <c r="J87" s="46"/>
      <c r="K87" s="46"/>
      <c r="L87" s="46"/>
      <c r="M87" s="46"/>
      <c r="N87" s="46"/>
      <c r="O87" s="46"/>
    </row>
    <row r="88" spans="1:15" x14ac:dyDescent="0.3">
      <c r="A88" s="360">
        <v>1423</v>
      </c>
      <c r="B88" s="361">
        <v>2608</v>
      </c>
      <c r="C88" s="362" t="s">
        <v>261</v>
      </c>
      <c r="D88" s="362" t="s">
        <v>257</v>
      </c>
      <c r="E88" s="291"/>
      <c r="F88" s="32"/>
      <c r="G88" s="46"/>
      <c r="H88" s="46"/>
      <c r="I88" s="46"/>
      <c r="J88" s="46"/>
      <c r="K88" s="46"/>
      <c r="L88" s="46"/>
      <c r="M88" s="46"/>
      <c r="N88" s="46"/>
      <c r="O88" s="46"/>
    </row>
    <row r="89" spans="1:15" x14ac:dyDescent="0.3">
      <c r="A89" s="360">
        <v>1424</v>
      </c>
      <c r="B89" s="361">
        <v>1995</v>
      </c>
      <c r="C89" s="362" t="s">
        <v>261</v>
      </c>
      <c r="D89" s="362" t="s">
        <v>257</v>
      </c>
      <c r="E89" s="291"/>
      <c r="F89" s="32"/>
      <c r="G89" s="46"/>
      <c r="H89" s="46"/>
      <c r="I89" s="46"/>
      <c r="J89" s="46"/>
      <c r="K89" s="46"/>
      <c r="L89" s="46"/>
      <c r="M89" s="46"/>
      <c r="N89" s="46"/>
      <c r="O89" s="46"/>
    </row>
    <row r="90" spans="1:15" x14ac:dyDescent="0.3">
      <c r="A90" s="360">
        <v>1425</v>
      </c>
      <c r="B90" s="361">
        <v>2221</v>
      </c>
      <c r="C90" s="362" t="s">
        <v>261</v>
      </c>
      <c r="D90" s="362" t="s">
        <v>257</v>
      </c>
      <c r="E90" s="291"/>
      <c r="F90" s="32"/>
      <c r="G90" s="46"/>
      <c r="H90" s="46"/>
      <c r="I90" s="46"/>
      <c r="J90" s="46"/>
      <c r="K90" s="46"/>
      <c r="L90" s="46"/>
      <c r="M90" s="46"/>
      <c r="N90" s="46"/>
      <c r="O90" s="46"/>
    </row>
    <row r="91" spans="1:15" x14ac:dyDescent="0.3">
      <c r="A91" s="360">
        <v>1426</v>
      </c>
      <c r="B91" s="361">
        <v>4352.1480000000001</v>
      </c>
      <c r="C91" s="362" t="s">
        <v>261</v>
      </c>
      <c r="D91" s="362" t="s">
        <v>257</v>
      </c>
      <c r="E91" s="291"/>
      <c r="F91" s="32"/>
      <c r="G91" s="46"/>
      <c r="H91" s="46"/>
      <c r="I91" s="46"/>
      <c r="J91" s="46"/>
      <c r="K91" s="46"/>
      <c r="L91" s="46"/>
      <c r="M91" s="46"/>
      <c r="N91" s="46"/>
      <c r="O91" s="46"/>
    </row>
    <row r="92" spans="1:15" x14ac:dyDescent="0.3">
      <c r="A92" s="360">
        <v>1427</v>
      </c>
      <c r="B92" s="361">
        <v>1207</v>
      </c>
      <c r="C92" s="362" t="s">
        <v>261</v>
      </c>
      <c r="D92" s="362" t="s">
        <v>257</v>
      </c>
      <c r="E92" s="291"/>
      <c r="F92" s="32"/>
      <c r="G92" s="46"/>
      <c r="H92" s="46"/>
      <c r="I92" s="46"/>
      <c r="J92" s="46"/>
      <c r="K92" s="46"/>
      <c r="L92" s="46"/>
      <c r="M92" s="46"/>
      <c r="N92" s="46"/>
      <c r="O92" s="46"/>
    </row>
    <row r="93" spans="1:15" x14ac:dyDescent="0.3">
      <c r="A93" s="360">
        <v>1428</v>
      </c>
      <c r="B93" s="361">
        <v>410.24200000000002</v>
      </c>
      <c r="C93" s="362" t="s">
        <v>261</v>
      </c>
      <c r="D93" s="362" t="s">
        <v>257</v>
      </c>
      <c r="E93" s="291"/>
      <c r="F93" s="32"/>
      <c r="G93" s="46"/>
      <c r="H93" s="46"/>
      <c r="I93" s="46"/>
      <c r="J93" s="46"/>
      <c r="K93" s="46"/>
      <c r="L93" s="46"/>
      <c r="M93" s="46"/>
      <c r="N93" s="46"/>
      <c r="O93" s="46"/>
    </row>
    <row r="94" spans="1:15" x14ac:dyDescent="0.3">
      <c r="A94" s="360">
        <v>1429</v>
      </c>
      <c r="B94" s="361">
        <v>3617</v>
      </c>
      <c r="C94" s="362" t="s">
        <v>261</v>
      </c>
      <c r="D94" s="362" t="s">
        <v>257</v>
      </c>
      <c r="E94" s="291"/>
      <c r="F94" s="32"/>
      <c r="G94" s="46"/>
      <c r="H94" s="46"/>
      <c r="I94" s="46"/>
      <c r="J94" s="46"/>
      <c r="K94" s="46"/>
      <c r="L94" s="46"/>
      <c r="M94" s="46"/>
      <c r="N94" s="46"/>
      <c r="O94" s="46"/>
    </row>
    <row r="95" spans="1:15" x14ac:dyDescent="0.3">
      <c r="A95" s="360">
        <v>1430</v>
      </c>
      <c r="B95" s="361">
        <v>3143</v>
      </c>
      <c r="C95" s="362" t="s">
        <v>261</v>
      </c>
      <c r="D95" s="362" t="s">
        <v>257</v>
      </c>
      <c r="E95" s="291"/>
      <c r="F95" s="32"/>
      <c r="G95" s="46"/>
      <c r="H95" s="46"/>
      <c r="I95" s="46"/>
      <c r="J95" s="46"/>
      <c r="K95" s="46"/>
      <c r="L95" s="46"/>
      <c r="M95" s="46"/>
      <c r="N95" s="46"/>
      <c r="O95" s="46"/>
    </row>
    <row r="96" spans="1:15" x14ac:dyDescent="0.3">
      <c r="A96" s="360">
        <v>1436</v>
      </c>
      <c r="B96" s="361">
        <v>0</v>
      </c>
      <c r="C96" s="362" t="s">
        <v>261</v>
      </c>
      <c r="D96" s="362" t="s">
        <v>257</v>
      </c>
      <c r="E96" s="291"/>
      <c r="F96" s="32"/>
      <c r="G96" s="46"/>
      <c r="H96" s="46"/>
      <c r="I96" s="46"/>
      <c r="J96" s="46"/>
      <c r="K96" s="46"/>
      <c r="L96" s="46"/>
      <c r="M96" s="46"/>
      <c r="N96" s="46"/>
      <c r="O96" s="46"/>
    </row>
    <row r="97" spans="1:15" x14ac:dyDescent="0.3">
      <c r="A97" s="360">
        <v>1440</v>
      </c>
      <c r="B97" s="361">
        <v>1190</v>
      </c>
      <c r="C97" s="362" t="s">
        <v>261</v>
      </c>
      <c r="D97" s="362" t="s">
        <v>257</v>
      </c>
      <c r="E97" s="291"/>
      <c r="F97" s="32"/>
      <c r="G97" s="46"/>
      <c r="H97" s="46"/>
      <c r="I97" s="46"/>
      <c r="J97" s="46"/>
      <c r="K97" s="46"/>
      <c r="L97" s="46"/>
      <c r="M97" s="46"/>
      <c r="N97" s="46"/>
      <c r="O97" s="46"/>
    </row>
    <row r="98" spans="1:15" x14ac:dyDescent="0.3">
      <c r="A98" s="360">
        <v>1442</v>
      </c>
      <c r="B98" s="361">
        <v>1645</v>
      </c>
      <c r="C98" s="362" t="s">
        <v>261</v>
      </c>
      <c r="D98" s="362" t="s">
        <v>257</v>
      </c>
      <c r="E98" s="291"/>
      <c r="F98" s="32"/>
      <c r="G98" s="46"/>
      <c r="H98" s="46"/>
      <c r="I98" s="46"/>
      <c r="J98" s="46"/>
      <c r="K98" s="46"/>
      <c r="L98" s="46"/>
      <c r="M98" s="46"/>
      <c r="N98" s="46"/>
      <c r="O98" s="46"/>
    </row>
    <row r="99" spans="1:15" x14ac:dyDescent="0.3">
      <c r="A99" s="360">
        <v>1443</v>
      </c>
      <c r="B99" s="361">
        <v>0</v>
      </c>
      <c r="C99" s="362" t="s">
        <v>261</v>
      </c>
      <c r="D99" s="362" t="s">
        <v>257</v>
      </c>
      <c r="E99" s="291"/>
      <c r="F99" s="32"/>
      <c r="G99" s="46"/>
      <c r="H99" s="46"/>
      <c r="I99" s="46"/>
      <c r="J99" s="46"/>
      <c r="K99" s="46"/>
      <c r="L99" s="46"/>
      <c r="M99" s="46"/>
      <c r="N99" s="46"/>
      <c r="O99" s="46"/>
    </row>
    <row r="100" spans="1:15" x14ac:dyDescent="0.3">
      <c r="A100" s="360">
        <v>1444</v>
      </c>
      <c r="B100" s="361">
        <v>1001</v>
      </c>
      <c r="C100" s="362" t="s">
        <v>261</v>
      </c>
      <c r="D100" s="362" t="s">
        <v>257</v>
      </c>
      <c r="E100" s="291"/>
      <c r="F100" s="32"/>
      <c r="G100" s="46"/>
      <c r="H100" s="46"/>
      <c r="I100" s="46"/>
      <c r="J100" s="46"/>
      <c r="K100" s="46"/>
      <c r="L100" s="46"/>
      <c r="M100" s="46"/>
      <c r="N100" s="46"/>
      <c r="O100" s="46"/>
    </row>
    <row r="101" spans="1:15" x14ac:dyDescent="0.3">
      <c r="A101" s="360">
        <v>1529</v>
      </c>
      <c r="B101" s="361">
        <v>135.32482661099999</v>
      </c>
      <c r="C101" s="362" t="s">
        <v>263</v>
      </c>
      <c r="D101" s="362" t="s">
        <v>257</v>
      </c>
      <c r="E101" s="291"/>
      <c r="F101" s="32"/>
      <c r="G101" s="46"/>
      <c r="H101" s="46"/>
      <c r="I101" s="46"/>
      <c r="J101" s="46"/>
      <c r="K101" s="46"/>
      <c r="L101" s="46"/>
      <c r="M101" s="46"/>
      <c r="N101" s="46"/>
      <c r="O101" s="46"/>
    </row>
    <row r="102" spans="1:15" x14ac:dyDescent="0.3">
      <c r="A102" s="360">
        <v>1530</v>
      </c>
      <c r="B102" s="361">
        <v>0</v>
      </c>
      <c r="C102" s="362" t="s">
        <v>263</v>
      </c>
      <c r="D102" s="362" t="s">
        <v>257</v>
      </c>
      <c r="E102" s="291"/>
      <c r="F102" s="32"/>
      <c r="G102" s="46"/>
      <c r="H102" s="46"/>
      <c r="I102" s="46"/>
      <c r="J102" s="46"/>
      <c r="K102" s="46"/>
      <c r="L102" s="46"/>
      <c r="M102" s="46"/>
      <c r="N102" s="46"/>
      <c r="O102" s="46"/>
    </row>
    <row r="103" spans="1:15" x14ac:dyDescent="0.3">
      <c r="A103" s="360">
        <v>1531</v>
      </c>
      <c r="B103" s="361">
        <v>0</v>
      </c>
      <c r="C103" s="362" t="s">
        <v>263</v>
      </c>
      <c r="D103" s="362" t="s">
        <v>257</v>
      </c>
      <c r="E103" s="291"/>
      <c r="F103" s="32"/>
      <c r="G103" s="46"/>
      <c r="H103" s="46"/>
      <c r="I103" s="46"/>
      <c r="J103" s="46"/>
      <c r="K103" s="46"/>
      <c r="L103" s="46"/>
      <c r="M103" s="46"/>
      <c r="N103" s="46"/>
      <c r="O103" s="46"/>
    </row>
    <row r="104" spans="1:15" x14ac:dyDescent="0.3">
      <c r="A104" s="360">
        <v>1532</v>
      </c>
      <c r="B104" s="361">
        <v>172.06459854100001</v>
      </c>
      <c r="C104" s="362" t="s">
        <v>263</v>
      </c>
      <c r="D104" s="362" t="s">
        <v>257</v>
      </c>
      <c r="E104" s="291"/>
      <c r="F104" s="32"/>
      <c r="G104" s="46"/>
      <c r="H104" s="46"/>
      <c r="I104" s="46"/>
      <c r="J104" s="46"/>
      <c r="K104" s="46"/>
      <c r="L104" s="46"/>
      <c r="M104" s="46"/>
      <c r="N104" s="46"/>
      <c r="O104" s="46"/>
    </row>
    <row r="105" spans="1:15" x14ac:dyDescent="0.3">
      <c r="A105" s="360">
        <v>1533</v>
      </c>
      <c r="B105" s="361">
        <v>0</v>
      </c>
      <c r="C105" s="362" t="s">
        <v>263</v>
      </c>
      <c r="D105" s="362" t="s">
        <v>257</v>
      </c>
      <c r="E105" s="291"/>
      <c r="F105" s="32"/>
      <c r="G105" s="46"/>
      <c r="H105" s="46"/>
      <c r="I105" s="46"/>
      <c r="J105" s="46"/>
      <c r="K105" s="46"/>
      <c r="L105" s="46"/>
      <c r="M105" s="46"/>
      <c r="N105" s="46"/>
      <c r="O105" s="46"/>
    </row>
    <row r="106" spans="1:15" x14ac:dyDescent="0.3">
      <c r="A106" s="360">
        <v>1534</v>
      </c>
      <c r="B106" s="361">
        <v>0</v>
      </c>
      <c r="C106" s="362" t="s">
        <v>263</v>
      </c>
      <c r="D106" s="362" t="s">
        <v>257</v>
      </c>
      <c r="E106" s="291"/>
      <c r="F106" s="32"/>
      <c r="G106" s="46"/>
      <c r="H106" s="46"/>
      <c r="I106" s="46"/>
      <c r="J106" s="46"/>
      <c r="K106" s="46"/>
      <c r="L106" s="46"/>
      <c r="M106" s="46"/>
      <c r="N106" s="46"/>
      <c r="O106" s="46"/>
    </row>
    <row r="107" spans="1:15" x14ac:dyDescent="0.3">
      <c r="A107" s="360">
        <v>1536</v>
      </c>
      <c r="B107" s="361">
        <v>0</v>
      </c>
      <c r="C107" s="362" t="s">
        <v>263</v>
      </c>
      <c r="D107" s="362" t="s">
        <v>257</v>
      </c>
      <c r="E107" s="291"/>
      <c r="F107" s="32"/>
      <c r="G107" s="46"/>
      <c r="H107" s="46"/>
      <c r="I107" s="46"/>
      <c r="J107" s="46"/>
      <c r="K107" s="46"/>
      <c r="L107" s="46"/>
      <c r="M107" s="46"/>
      <c r="N107" s="46"/>
      <c r="O107" s="46"/>
    </row>
    <row r="108" spans="1:15" x14ac:dyDescent="0.3">
      <c r="A108" s="360">
        <v>1537</v>
      </c>
      <c r="B108" s="361">
        <v>0</v>
      </c>
      <c r="C108" s="362" t="s">
        <v>263</v>
      </c>
      <c r="D108" s="362" t="s">
        <v>257</v>
      </c>
      <c r="E108" s="291"/>
      <c r="F108" s="32"/>
      <c r="G108" s="46"/>
      <c r="H108" s="46"/>
      <c r="I108" s="46"/>
      <c r="J108" s="46"/>
      <c r="K108" s="46"/>
      <c r="L108" s="46"/>
      <c r="M108" s="46"/>
      <c r="N108" s="46"/>
      <c r="O108" s="46"/>
    </row>
    <row r="109" spans="1:15" x14ac:dyDescent="0.3">
      <c r="A109" s="360">
        <v>1538</v>
      </c>
      <c r="B109" s="361">
        <v>0</v>
      </c>
      <c r="C109" s="362" t="s">
        <v>263</v>
      </c>
      <c r="D109" s="362" t="s">
        <v>257</v>
      </c>
      <c r="E109" s="291"/>
      <c r="F109" s="32"/>
      <c r="G109" s="46"/>
      <c r="H109" s="46"/>
      <c r="I109" s="46"/>
      <c r="J109" s="46"/>
      <c r="K109" s="46"/>
      <c r="L109" s="46"/>
      <c r="M109" s="46"/>
      <c r="N109" s="46"/>
      <c r="O109" s="46"/>
    </row>
    <row r="110" spans="1:15" x14ac:dyDescent="0.3">
      <c r="A110" s="360">
        <v>1539</v>
      </c>
      <c r="B110" s="361">
        <v>0</v>
      </c>
      <c r="C110" s="362" t="s">
        <v>263</v>
      </c>
      <c r="D110" s="362" t="s">
        <v>257</v>
      </c>
      <c r="E110" s="291"/>
      <c r="F110" s="32"/>
      <c r="G110" s="46"/>
      <c r="H110" s="46"/>
      <c r="I110" s="46"/>
      <c r="J110" s="46"/>
      <c r="K110" s="46"/>
      <c r="L110" s="46"/>
      <c r="M110" s="46"/>
      <c r="N110" s="46"/>
      <c r="O110" s="46"/>
    </row>
    <row r="111" spans="1:15" x14ac:dyDescent="0.3">
      <c r="A111" s="360">
        <v>1540</v>
      </c>
      <c r="B111" s="361">
        <v>0</v>
      </c>
      <c r="C111" s="362" t="s">
        <v>263</v>
      </c>
      <c r="D111" s="362" t="s">
        <v>257</v>
      </c>
      <c r="E111" s="291"/>
      <c r="F111" s="32"/>
      <c r="G111" s="46"/>
      <c r="H111" s="46"/>
      <c r="I111" s="46"/>
      <c r="J111" s="46"/>
      <c r="K111" s="46"/>
      <c r="L111" s="46"/>
      <c r="M111" s="46"/>
      <c r="N111" s="46"/>
      <c r="O111" s="46"/>
    </row>
    <row r="112" spans="1:15" x14ac:dyDescent="0.3">
      <c r="A112" s="360">
        <v>1541</v>
      </c>
      <c r="B112" s="361">
        <v>0</v>
      </c>
      <c r="C112" s="362" t="s">
        <v>263</v>
      </c>
      <c r="D112" s="362" t="s">
        <v>257</v>
      </c>
      <c r="E112" s="291"/>
      <c r="F112" s="32"/>
      <c r="G112" s="46"/>
      <c r="H112" s="46"/>
      <c r="I112" s="46"/>
      <c r="J112" s="46"/>
      <c r="K112" s="46"/>
      <c r="L112" s="46"/>
      <c r="M112" s="46"/>
      <c r="N112" s="46"/>
      <c r="O112" s="46"/>
    </row>
    <row r="113" spans="1:15" x14ac:dyDescent="0.3">
      <c r="A113" s="360">
        <v>1542</v>
      </c>
      <c r="B113" s="361">
        <v>0</v>
      </c>
      <c r="C113" s="362" t="s">
        <v>263</v>
      </c>
      <c r="D113" s="362" t="s">
        <v>257</v>
      </c>
      <c r="E113" s="291"/>
      <c r="F113" s="32"/>
      <c r="G113" s="46"/>
      <c r="H113" s="46"/>
      <c r="I113" s="46"/>
      <c r="J113" s="46"/>
      <c r="K113" s="46"/>
      <c r="L113" s="46"/>
      <c r="M113" s="46"/>
      <c r="N113" s="46"/>
      <c r="O113" s="46"/>
    </row>
    <row r="114" spans="1:15" x14ac:dyDescent="0.3">
      <c r="A114" s="360">
        <v>1544</v>
      </c>
      <c r="B114" s="361">
        <v>0</v>
      </c>
      <c r="C114" s="362" t="s">
        <v>263</v>
      </c>
      <c r="D114" s="362" t="s">
        <v>257</v>
      </c>
      <c r="E114" s="291"/>
      <c r="F114" s="32"/>
      <c r="G114" s="46"/>
      <c r="H114" s="46"/>
      <c r="I114" s="46"/>
      <c r="J114" s="46"/>
      <c r="K114" s="46"/>
      <c r="L114" s="46"/>
      <c r="M114" s="46"/>
      <c r="N114" s="46"/>
      <c r="O114" s="46"/>
    </row>
    <row r="115" spans="1:15" x14ac:dyDescent="0.3">
      <c r="A115" s="360">
        <v>1545</v>
      </c>
      <c r="B115" s="361">
        <v>0</v>
      </c>
      <c r="C115" s="362" t="s">
        <v>263</v>
      </c>
      <c r="D115" s="362" t="s">
        <v>257</v>
      </c>
      <c r="E115" s="291"/>
      <c r="F115" s="32"/>
      <c r="G115" s="46"/>
      <c r="H115" s="46"/>
      <c r="I115" s="46"/>
      <c r="J115" s="46"/>
      <c r="K115" s="46"/>
      <c r="L115" s="46"/>
      <c r="M115" s="46"/>
      <c r="N115" s="46"/>
      <c r="O115" s="46"/>
    </row>
    <row r="116" spans="1:15" x14ac:dyDescent="0.3">
      <c r="A116" s="360">
        <v>1546</v>
      </c>
      <c r="B116" s="361">
        <v>2</v>
      </c>
      <c r="C116" s="362" t="s">
        <v>263</v>
      </c>
      <c r="D116" s="362" t="s">
        <v>257</v>
      </c>
      <c r="E116" s="291"/>
      <c r="F116" s="32"/>
      <c r="G116" s="46"/>
      <c r="H116" s="46"/>
      <c r="I116" s="46"/>
      <c r="J116" s="46"/>
      <c r="K116" s="46"/>
      <c r="L116" s="46"/>
      <c r="M116" s="46"/>
      <c r="N116" s="46"/>
      <c r="O116" s="46"/>
    </row>
    <row r="117" spans="1:15" x14ac:dyDescent="0.3">
      <c r="A117" s="360">
        <v>1547</v>
      </c>
      <c r="B117" s="361">
        <v>0</v>
      </c>
      <c r="C117" s="362" t="s">
        <v>263</v>
      </c>
      <c r="D117" s="362" t="s">
        <v>257</v>
      </c>
      <c r="E117" s="291"/>
      <c r="F117" s="32"/>
      <c r="G117" s="46"/>
      <c r="H117" s="46"/>
      <c r="I117" s="46"/>
      <c r="J117" s="46"/>
      <c r="K117" s="46"/>
      <c r="L117" s="46"/>
      <c r="M117" s="46"/>
      <c r="N117" s="46"/>
      <c r="O117" s="46"/>
    </row>
    <row r="118" spans="1:15" x14ac:dyDescent="0.3">
      <c r="A118" s="360">
        <v>1548</v>
      </c>
      <c r="B118" s="361">
        <v>2973.5243999999998</v>
      </c>
      <c r="C118" s="362" t="s">
        <v>263</v>
      </c>
      <c r="D118" s="362" t="s">
        <v>257</v>
      </c>
      <c r="E118" s="291"/>
      <c r="F118" s="32"/>
      <c r="G118" s="46"/>
      <c r="H118" s="46"/>
      <c r="I118" s="46"/>
      <c r="J118" s="46"/>
      <c r="K118" s="46"/>
      <c r="L118" s="46"/>
      <c r="M118" s="46"/>
      <c r="N118" s="46"/>
      <c r="O118" s="46"/>
    </row>
    <row r="119" spans="1:15" x14ac:dyDescent="0.3">
      <c r="A119" s="360">
        <v>1632</v>
      </c>
      <c r="B119" s="361">
        <v>178.187893863</v>
      </c>
      <c r="C119" s="362" t="s">
        <v>264</v>
      </c>
      <c r="D119" s="362" t="s">
        <v>265</v>
      </c>
      <c r="E119" s="291"/>
      <c r="F119" s="32"/>
      <c r="G119" s="46"/>
      <c r="H119" s="46"/>
      <c r="I119" s="46"/>
      <c r="J119" s="46"/>
      <c r="K119" s="46"/>
      <c r="L119" s="46"/>
      <c r="M119" s="46"/>
      <c r="N119" s="46"/>
      <c r="O119" s="46"/>
    </row>
    <row r="120" spans="1:15" x14ac:dyDescent="0.3">
      <c r="A120" s="360">
        <v>1633</v>
      </c>
      <c r="B120" s="361">
        <v>0</v>
      </c>
      <c r="C120" s="362" t="s">
        <v>264</v>
      </c>
      <c r="D120" s="362" t="s">
        <v>265</v>
      </c>
      <c r="E120" s="291"/>
      <c r="F120" s="32"/>
      <c r="G120" s="46"/>
      <c r="H120" s="46"/>
      <c r="I120" s="46"/>
      <c r="J120" s="46"/>
      <c r="K120" s="46"/>
      <c r="L120" s="46"/>
      <c r="M120" s="46"/>
      <c r="N120" s="46"/>
      <c r="O120" s="46"/>
    </row>
    <row r="121" spans="1:15" x14ac:dyDescent="0.3">
      <c r="A121" s="360">
        <v>1634</v>
      </c>
      <c r="B121" s="361">
        <v>0</v>
      </c>
      <c r="C121" s="362" t="s">
        <v>264</v>
      </c>
      <c r="D121" s="362" t="s">
        <v>265</v>
      </c>
      <c r="E121" s="291"/>
      <c r="F121" s="32"/>
      <c r="G121" s="46"/>
      <c r="H121" s="46"/>
      <c r="I121" s="46"/>
      <c r="J121" s="46"/>
      <c r="K121" s="46"/>
      <c r="L121" s="46"/>
      <c r="M121" s="46"/>
      <c r="N121" s="46"/>
      <c r="O121" s="46"/>
    </row>
    <row r="122" spans="1:15" x14ac:dyDescent="0.3">
      <c r="A122" s="360">
        <v>1635</v>
      </c>
      <c r="B122" s="361">
        <v>0</v>
      </c>
      <c r="C122" s="362" t="s">
        <v>264</v>
      </c>
      <c r="D122" s="362" t="s">
        <v>265</v>
      </c>
      <c r="E122" s="291"/>
      <c r="F122" s="32"/>
      <c r="G122" s="46"/>
      <c r="H122" s="46"/>
      <c r="I122" s="46"/>
      <c r="J122" s="46"/>
      <c r="K122" s="46"/>
      <c r="L122" s="46"/>
      <c r="M122" s="46"/>
      <c r="N122" s="46"/>
      <c r="O122" s="46"/>
    </row>
    <row r="123" spans="1:15" x14ac:dyDescent="0.3">
      <c r="A123" s="360">
        <v>1636</v>
      </c>
      <c r="B123" s="361">
        <v>0</v>
      </c>
      <c r="C123" s="362" t="s">
        <v>264</v>
      </c>
      <c r="D123" s="362" t="s">
        <v>265</v>
      </c>
      <c r="E123" s="291"/>
      <c r="F123" s="32"/>
      <c r="G123" s="46"/>
      <c r="H123" s="46"/>
      <c r="I123" s="46"/>
      <c r="J123" s="46"/>
      <c r="K123" s="46"/>
      <c r="L123" s="46"/>
      <c r="M123" s="46"/>
      <c r="N123" s="46"/>
      <c r="O123" s="46"/>
    </row>
    <row r="124" spans="1:15" x14ac:dyDescent="0.3">
      <c r="A124" s="360">
        <v>1637</v>
      </c>
      <c r="B124" s="361">
        <v>0</v>
      </c>
      <c r="C124" s="362" t="s">
        <v>264</v>
      </c>
      <c r="D124" s="362" t="s">
        <v>265</v>
      </c>
      <c r="E124" s="291"/>
      <c r="F124" s="32"/>
      <c r="G124" s="46"/>
      <c r="H124" s="46"/>
      <c r="I124" s="46"/>
      <c r="J124" s="46"/>
      <c r="K124" s="46"/>
      <c r="L124" s="46"/>
      <c r="M124" s="46"/>
      <c r="N124" s="46"/>
      <c r="O124" s="46"/>
    </row>
    <row r="125" spans="1:15" x14ac:dyDescent="0.3">
      <c r="A125" s="360">
        <v>1638</v>
      </c>
      <c r="B125" s="361">
        <v>0</v>
      </c>
      <c r="C125" s="362" t="s">
        <v>264</v>
      </c>
      <c r="D125" s="362" t="s">
        <v>265</v>
      </c>
      <c r="E125" s="291"/>
      <c r="F125" s="32"/>
      <c r="G125" s="46"/>
      <c r="H125" s="46"/>
      <c r="I125" s="46"/>
      <c r="J125" s="46"/>
      <c r="K125" s="46"/>
      <c r="L125" s="46"/>
      <c r="M125" s="46"/>
      <c r="N125" s="46"/>
      <c r="O125" s="46"/>
    </row>
    <row r="126" spans="1:15" x14ac:dyDescent="0.3">
      <c r="A126" s="360">
        <v>1639</v>
      </c>
      <c r="B126" s="361">
        <v>0</v>
      </c>
      <c r="C126" s="362" t="s">
        <v>263</v>
      </c>
      <c r="D126" s="362" t="s">
        <v>257</v>
      </c>
      <c r="E126" s="291"/>
      <c r="F126" s="32"/>
      <c r="G126" s="46"/>
      <c r="H126" s="46"/>
      <c r="I126" s="46"/>
      <c r="J126" s="46"/>
      <c r="K126" s="46"/>
      <c r="L126" s="46"/>
      <c r="M126" s="46"/>
      <c r="N126" s="46"/>
      <c r="O126" s="46"/>
    </row>
    <row r="127" spans="1:15" x14ac:dyDescent="0.3">
      <c r="A127" s="360">
        <v>1640</v>
      </c>
      <c r="B127" s="361">
        <v>85.726134504699999</v>
      </c>
      <c r="C127" s="362" t="s">
        <v>263</v>
      </c>
      <c r="D127" s="362" t="s">
        <v>257</v>
      </c>
      <c r="E127" s="291"/>
      <c r="F127" s="32"/>
      <c r="G127" s="46"/>
      <c r="H127" s="46"/>
      <c r="I127" s="46"/>
      <c r="J127" s="46"/>
      <c r="K127" s="46"/>
      <c r="L127" s="46"/>
      <c r="M127" s="46"/>
      <c r="N127" s="46"/>
      <c r="O127" s="46"/>
    </row>
    <row r="128" spans="1:15" x14ac:dyDescent="0.3">
      <c r="A128" s="360">
        <v>1641</v>
      </c>
      <c r="B128" s="361">
        <v>68.580907603699998</v>
      </c>
      <c r="C128" s="362" t="s">
        <v>263</v>
      </c>
      <c r="D128" s="362" t="s">
        <v>257</v>
      </c>
      <c r="E128" s="291"/>
      <c r="F128" s="32"/>
      <c r="G128" s="46"/>
      <c r="H128" s="46"/>
      <c r="I128" s="46"/>
      <c r="J128" s="46"/>
      <c r="K128" s="46"/>
      <c r="L128" s="46"/>
      <c r="M128" s="46"/>
      <c r="N128" s="46"/>
      <c r="O128" s="46"/>
    </row>
    <row r="129" spans="1:15" x14ac:dyDescent="0.3">
      <c r="A129" s="360">
        <v>1642</v>
      </c>
      <c r="B129" s="361">
        <v>0</v>
      </c>
      <c r="C129" s="362" t="s">
        <v>263</v>
      </c>
      <c r="D129" s="362" t="s">
        <v>257</v>
      </c>
      <c r="E129" s="291"/>
      <c r="F129" s="32"/>
      <c r="G129" s="46"/>
      <c r="H129" s="46"/>
      <c r="I129" s="46"/>
      <c r="J129" s="46"/>
      <c r="K129" s="46"/>
      <c r="L129" s="46"/>
      <c r="M129" s="46"/>
      <c r="N129" s="46"/>
      <c r="O129" s="46"/>
    </row>
    <row r="130" spans="1:15" x14ac:dyDescent="0.3">
      <c r="A130" s="360">
        <v>1643</v>
      </c>
      <c r="B130" s="361">
        <v>0</v>
      </c>
      <c r="C130" s="362" t="s">
        <v>263</v>
      </c>
      <c r="D130" s="362" t="s">
        <v>257</v>
      </c>
      <c r="E130" s="291"/>
      <c r="F130" s="32"/>
      <c r="G130" s="46"/>
      <c r="H130" s="46"/>
      <c r="I130" s="46"/>
      <c r="J130" s="46"/>
      <c r="K130" s="46"/>
      <c r="L130" s="46"/>
      <c r="M130" s="46"/>
      <c r="N130" s="46"/>
      <c r="O130" s="46"/>
    </row>
    <row r="131" spans="1:15" x14ac:dyDescent="0.3">
      <c r="A131" s="360">
        <v>1644</v>
      </c>
      <c r="B131" s="361">
        <v>92.461759358600005</v>
      </c>
      <c r="C131" s="362" t="s">
        <v>263</v>
      </c>
      <c r="D131" s="362" t="s">
        <v>257</v>
      </c>
      <c r="E131" s="291"/>
      <c r="F131" s="32"/>
      <c r="G131" s="46"/>
      <c r="H131" s="46"/>
      <c r="I131" s="46"/>
      <c r="J131" s="46"/>
      <c r="K131" s="46"/>
      <c r="L131" s="46"/>
      <c r="M131" s="46"/>
      <c r="N131" s="46"/>
      <c r="O131" s="46"/>
    </row>
    <row r="132" spans="1:15" x14ac:dyDescent="0.3">
      <c r="A132" s="360">
        <v>1645</v>
      </c>
      <c r="B132" s="361">
        <v>121.853576903</v>
      </c>
      <c r="C132" s="362" t="s">
        <v>263</v>
      </c>
      <c r="D132" s="362" t="s">
        <v>257</v>
      </c>
      <c r="E132" s="291"/>
      <c r="F132" s="32"/>
      <c r="G132" s="46"/>
      <c r="H132" s="46"/>
      <c r="I132" s="46"/>
      <c r="J132" s="46"/>
      <c r="K132" s="46"/>
      <c r="L132" s="46"/>
      <c r="M132" s="46"/>
      <c r="N132" s="46"/>
      <c r="O132" s="46"/>
    </row>
    <row r="133" spans="1:15" x14ac:dyDescent="0.3">
      <c r="A133" s="360">
        <v>1646</v>
      </c>
      <c r="B133" s="361">
        <v>0</v>
      </c>
      <c r="C133" s="362" t="s">
        <v>263</v>
      </c>
      <c r="D133" s="362" t="s">
        <v>257</v>
      </c>
      <c r="E133" s="291"/>
      <c r="F133" s="32"/>
      <c r="G133" s="46"/>
      <c r="H133" s="46"/>
      <c r="I133" s="46"/>
      <c r="J133" s="46"/>
      <c r="K133" s="46"/>
      <c r="L133" s="46"/>
      <c r="M133" s="46"/>
      <c r="N133" s="46"/>
      <c r="O133" s="46"/>
    </row>
    <row r="134" spans="1:15" x14ac:dyDescent="0.3">
      <c r="A134" s="360">
        <v>1647</v>
      </c>
      <c r="B134" s="361">
        <v>0</v>
      </c>
      <c r="C134" s="362" t="s">
        <v>263</v>
      </c>
      <c r="D134" s="362" t="s">
        <v>257</v>
      </c>
      <c r="E134" s="291"/>
      <c r="F134" s="32"/>
      <c r="G134" s="46"/>
      <c r="H134" s="46"/>
      <c r="I134" s="46"/>
      <c r="J134" s="46"/>
      <c r="K134" s="46"/>
      <c r="L134" s="46"/>
      <c r="M134" s="46"/>
      <c r="N134" s="46"/>
      <c r="O134" s="46"/>
    </row>
    <row r="135" spans="1:15" x14ac:dyDescent="0.3">
      <c r="A135" s="360">
        <v>1648</v>
      </c>
      <c r="B135" s="361">
        <v>112.056304388</v>
      </c>
      <c r="C135" s="362" t="s">
        <v>263</v>
      </c>
      <c r="D135" s="362" t="s">
        <v>257</v>
      </c>
      <c r="E135" s="291"/>
      <c r="F135" s="32"/>
      <c r="G135" s="46"/>
      <c r="H135" s="46"/>
      <c r="I135" s="46"/>
      <c r="J135" s="46"/>
      <c r="K135" s="46"/>
      <c r="L135" s="46"/>
      <c r="M135" s="46"/>
      <c r="N135" s="46"/>
      <c r="O135" s="46"/>
    </row>
    <row r="136" spans="1:15" x14ac:dyDescent="0.3">
      <c r="A136" s="360">
        <v>1649</v>
      </c>
      <c r="B136" s="361">
        <v>0</v>
      </c>
      <c r="C136" s="362" t="s">
        <v>263</v>
      </c>
      <c r="D136" s="362" t="s">
        <v>257</v>
      </c>
      <c r="E136" s="291"/>
      <c r="F136" s="32"/>
      <c r="G136" s="46"/>
      <c r="H136" s="46"/>
      <c r="I136" s="46"/>
      <c r="J136" s="46"/>
      <c r="K136" s="46"/>
      <c r="L136" s="46"/>
      <c r="M136" s="46"/>
      <c r="N136" s="46"/>
      <c r="O136" s="46"/>
    </row>
    <row r="137" spans="1:15" x14ac:dyDescent="0.3">
      <c r="A137" s="360">
        <v>1650</v>
      </c>
      <c r="B137" s="361">
        <v>0</v>
      </c>
      <c r="C137" s="362" t="s">
        <v>263</v>
      </c>
      <c r="D137" s="362" t="s">
        <v>257</v>
      </c>
      <c r="E137" s="291"/>
      <c r="F137" s="32"/>
      <c r="G137" s="46"/>
      <c r="H137" s="46"/>
      <c r="I137" s="46"/>
      <c r="J137" s="46"/>
      <c r="K137" s="46"/>
      <c r="L137" s="46"/>
      <c r="M137" s="46"/>
      <c r="N137" s="46"/>
      <c r="O137" s="46"/>
    </row>
    <row r="138" spans="1:15" x14ac:dyDescent="0.3">
      <c r="A138" s="360">
        <v>1651</v>
      </c>
      <c r="B138" s="361">
        <v>0</v>
      </c>
      <c r="C138" s="362" t="s">
        <v>263</v>
      </c>
      <c r="D138" s="362" t="s">
        <v>257</v>
      </c>
      <c r="E138" s="291"/>
      <c r="F138" s="32"/>
      <c r="G138" s="46"/>
      <c r="H138" s="46"/>
      <c r="I138" s="46"/>
      <c r="J138" s="46"/>
      <c r="K138" s="46"/>
      <c r="L138" s="46"/>
      <c r="M138" s="46"/>
      <c r="N138" s="46"/>
      <c r="O138" s="46"/>
    </row>
    <row r="139" spans="1:15" x14ac:dyDescent="0.3">
      <c r="A139" s="360">
        <v>1653</v>
      </c>
      <c r="B139" s="361">
        <v>3.9443995172199999</v>
      </c>
      <c r="C139" s="362" t="s">
        <v>263</v>
      </c>
      <c r="D139" s="362" t="s">
        <v>257</v>
      </c>
      <c r="E139" s="291"/>
      <c r="F139" s="32"/>
      <c r="G139" s="46"/>
      <c r="H139" s="46"/>
      <c r="I139" s="46"/>
      <c r="J139" s="46"/>
      <c r="K139" s="46"/>
      <c r="L139" s="46"/>
      <c r="M139" s="46"/>
      <c r="N139" s="46"/>
      <c r="O139" s="46"/>
    </row>
    <row r="140" spans="1:15" x14ac:dyDescent="0.3">
      <c r="A140" s="360">
        <v>1654</v>
      </c>
      <c r="B140" s="361">
        <v>0</v>
      </c>
      <c r="C140" s="362" t="s">
        <v>264</v>
      </c>
      <c r="D140" s="362" t="s">
        <v>265</v>
      </c>
      <c r="E140" s="291"/>
      <c r="F140" s="32"/>
      <c r="G140" s="46"/>
      <c r="H140" s="46"/>
      <c r="I140" s="46"/>
      <c r="J140" s="46"/>
      <c r="K140" s="46"/>
      <c r="L140" s="46"/>
      <c r="M140" s="46"/>
      <c r="N140" s="46"/>
      <c r="O140" s="46"/>
    </row>
    <row r="141" spans="1:15" x14ac:dyDescent="0.3">
      <c r="A141" s="360">
        <v>1655</v>
      </c>
      <c r="B141" s="361">
        <v>0</v>
      </c>
      <c r="C141" s="362" t="s">
        <v>264</v>
      </c>
      <c r="D141" s="362" t="s">
        <v>265</v>
      </c>
      <c r="E141" s="291"/>
      <c r="F141" s="32"/>
      <c r="G141" s="46"/>
      <c r="H141" s="46"/>
      <c r="I141" s="46"/>
      <c r="J141" s="46"/>
      <c r="K141" s="46"/>
      <c r="L141" s="46"/>
      <c r="M141" s="46"/>
      <c r="N141" s="46"/>
      <c r="O141" s="46"/>
    </row>
    <row r="142" spans="1:15" x14ac:dyDescent="0.3">
      <c r="A142" s="360">
        <v>1656</v>
      </c>
      <c r="B142" s="361">
        <v>0</v>
      </c>
      <c r="C142" s="362" t="s">
        <v>264</v>
      </c>
      <c r="D142" s="362" t="s">
        <v>265</v>
      </c>
      <c r="E142" s="291"/>
      <c r="F142" s="32"/>
      <c r="G142" s="46"/>
      <c r="H142" s="46"/>
      <c r="I142" s="46"/>
      <c r="J142" s="46"/>
      <c r="K142" s="46"/>
      <c r="L142" s="46"/>
      <c r="M142" s="46"/>
      <c r="N142" s="46"/>
      <c r="O142" s="46"/>
    </row>
    <row r="143" spans="1:15" x14ac:dyDescent="0.3">
      <c r="A143" s="360">
        <v>1665</v>
      </c>
      <c r="B143" s="361">
        <v>2</v>
      </c>
      <c r="C143" s="362" t="s">
        <v>263</v>
      </c>
      <c r="D143" s="362" t="s">
        <v>257</v>
      </c>
      <c r="E143" s="291"/>
      <c r="F143" s="32"/>
      <c r="G143" s="46"/>
      <c r="H143" s="46"/>
      <c r="I143" s="46"/>
      <c r="J143" s="46"/>
      <c r="K143" s="46"/>
      <c r="L143" s="46"/>
      <c r="M143" s="46"/>
      <c r="N143" s="46"/>
      <c r="O143" s="46"/>
    </row>
    <row r="144" spans="1:15" x14ac:dyDescent="0.3">
      <c r="A144" s="360">
        <v>1666</v>
      </c>
      <c r="B144" s="361">
        <v>0</v>
      </c>
      <c r="C144" s="362" t="s">
        <v>263</v>
      </c>
      <c r="D144" s="362" t="s">
        <v>257</v>
      </c>
      <c r="E144" s="291"/>
      <c r="F144" s="32"/>
      <c r="G144" s="46"/>
      <c r="H144" s="46"/>
      <c r="I144" s="46"/>
      <c r="J144" s="46"/>
      <c r="K144" s="46"/>
      <c r="L144" s="46"/>
      <c r="M144" s="46"/>
      <c r="N144" s="46"/>
      <c r="O144" s="46"/>
    </row>
    <row r="145" spans="1:15" x14ac:dyDescent="0.3">
      <c r="A145" s="360">
        <v>1738</v>
      </c>
      <c r="B145" s="361">
        <v>969.87194645900001</v>
      </c>
      <c r="C145" s="362" t="s">
        <v>266</v>
      </c>
      <c r="D145" s="362" t="s">
        <v>257</v>
      </c>
      <c r="E145" s="291"/>
      <c r="F145" s="32"/>
      <c r="G145" s="46"/>
      <c r="H145" s="46"/>
      <c r="I145" s="46"/>
      <c r="J145" s="46"/>
      <c r="K145" s="46"/>
      <c r="L145" s="46"/>
      <c r="M145" s="46"/>
      <c r="N145" s="46"/>
      <c r="O145" s="46"/>
    </row>
    <row r="146" spans="1:15" x14ac:dyDescent="0.3">
      <c r="A146" s="360">
        <v>2001</v>
      </c>
      <c r="B146" s="361">
        <v>0</v>
      </c>
      <c r="C146" s="362" t="s">
        <v>267</v>
      </c>
      <c r="D146" s="362" t="s">
        <v>257</v>
      </c>
      <c r="E146" s="291"/>
      <c r="F146" s="32"/>
      <c r="G146" s="46"/>
      <c r="H146" s="46"/>
      <c r="I146" s="46"/>
      <c r="J146" s="46"/>
      <c r="K146" s="46"/>
      <c r="L146" s="46"/>
      <c r="M146" s="46"/>
      <c r="N146" s="46"/>
      <c r="O146" s="46"/>
    </row>
    <row r="147" spans="1:15" x14ac:dyDescent="0.3">
      <c r="A147" s="360">
        <v>2002</v>
      </c>
      <c r="B147" s="361">
        <v>0</v>
      </c>
      <c r="C147" s="362" t="s">
        <v>267</v>
      </c>
      <c r="D147" s="362" t="s">
        <v>257</v>
      </c>
      <c r="E147" s="291"/>
      <c r="F147" s="32"/>
      <c r="G147" s="46"/>
      <c r="H147" s="46"/>
      <c r="I147" s="46"/>
      <c r="J147" s="46"/>
      <c r="K147" s="46"/>
      <c r="L147" s="46"/>
      <c r="M147" s="46"/>
      <c r="N147" s="46"/>
      <c r="O147" s="46"/>
    </row>
    <row r="148" spans="1:15" x14ac:dyDescent="0.3">
      <c r="A148" s="360">
        <v>2003</v>
      </c>
      <c r="B148" s="361">
        <v>0</v>
      </c>
      <c r="C148" s="362" t="s">
        <v>267</v>
      </c>
      <c r="D148" s="362" t="s">
        <v>257</v>
      </c>
      <c r="E148" s="291"/>
      <c r="F148" s="32"/>
      <c r="G148" s="46"/>
      <c r="H148" s="46"/>
      <c r="I148" s="46"/>
      <c r="J148" s="46"/>
      <c r="K148" s="46"/>
      <c r="L148" s="46"/>
      <c r="M148" s="46"/>
      <c r="N148" s="46"/>
      <c r="O148" s="46"/>
    </row>
    <row r="149" spans="1:15" x14ac:dyDescent="0.3">
      <c r="A149" s="360">
        <v>2004</v>
      </c>
      <c r="B149" s="361">
        <v>0</v>
      </c>
      <c r="C149" s="362" t="s">
        <v>267</v>
      </c>
      <c r="D149" s="362" t="s">
        <v>257</v>
      </c>
      <c r="E149" s="291"/>
      <c r="F149" s="32"/>
      <c r="G149" s="46"/>
      <c r="H149" s="46"/>
      <c r="I149" s="46"/>
      <c r="J149" s="46"/>
      <c r="K149" s="46"/>
      <c r="L149" s="46"/>
      <c r="M149" s="46"/>
      <c r="N149" s="46"/>
      <c r="O149" s="46"/>
    </row>
    <row r="150" spans="1:15" x14ac:dyDescent="0.3">
      <c r="A150" s="360">
        <v>2005</v>
      </c>
      <c r="B150" s="361">
        <v>0</v>
      </c>
      <c r="C150" s="362" t="s">
        <v>267</v>
      </c>
      <c r="D150" s="362" t="s">
        <v>257</v>
      </c>
      <c r="E150" s="291"/>
      <c r="F150" s="32"/>
      <c r="G150" s="46"/>
      <c r="H150" s="46"/>
      <c r="I150" s="46"/>
      <c r="J150" s="46"/>
      <c r="K150" s="46"/>
      <c r="L150" s="46"/>
      <c r="M150" s="46"/>
      <c r="N150" s="46"/>
      <c r="O150" s="46"/>
    </row>
    <row r="151" spans="1:15" x14ac:dyDescent="0.3">
      <c r="A151" s="360">
        <v>2006</v>
      </c>
      <c r="B151" s="361">
        <v>0</v>
      </c>
      <c r="C151" s="362" t="s">
        <v>267</v>
      </c>
      <c r="D151" s="362" t="s">
        <v>257</v>
      </c>
      <c r="E151" s="291"/>
      <c r="F151" s="32"/>
      <c r="G151" s="46"/>
      <c r="H151" s="46"/>
      <c r="I151" s="46"/>
      <c r="J151" s="46"/>
      <c r="K151" s="46"/>
      <c r="L151" s="46"/>
      <c r="M151" s="46"/>
      <c r="N151" s="46"/>
      <c r="O151" s="46"/>
    </row>
    <row r="152" spans="1:15" x14ac:dyDescent="0.3">
      <c r="A152" s="360">
        <v>2007</v>
      </c>
      <c r="B152" s="361">
        <v>0</v>
      </c>
      <c r="C152" s="362" t="s">
        <v>267</v>
      </c>
      <c r="D152" s="362" t="s">
        <v>257</v>
      </c>
      <c r="E152" s="291"/>
      <c r="F152" s="32"/>
      <c r="G152" s="46"/>
      <c r="H152" s="46"/>
      <c r="I152" s="46"/>
      <c r="J152" s="46"/>
      <c r="K152" s="46"/>
      <c r="L152" s="46"/>
      <c r="M152" s="46"/>
      <c r="N152" s="46"/>
      <c r="O152" s="46"/>
    </row>
    <row r="153" spans="1:15" x14ac:dyDescent="0.3">
      <c r="A153" s="360">
        <v>2008</v>
      </c>
      <c r="B153" s="361">
        <v>0</v>
      </c>
      <c r="C153" s="362" t="s">
        <v>267</v>
      </c>
      <c r="D153" s="362" t="s">
        <v>257</v>
      </c>
      <c r="E153" s="291"/>
      <c r="F153" s="32"/>
      <c r="G153" s="46"/>
      <c r="H153" s="46"/>
      <c r="I153" s="46"/>
      <c r="J153" s="46"/>
      <c r="K153" s="46"/>
      <c r="L153" s="46"/>
      <c r="M153" s="46"/>
      <c r="N153" s="46"/>
      <c r="O153" s="46"/>
    </row>
    <row r="154" spans="1:15" x14ac:dyDescent="0.3">
      <c r="A154" s="360">
        <v>2009</v>
      </c>
      <c r="B154" s="361">
        <v>0</v>
      </c>
      <c r="C154" s="362" t="s">
        <v>267</v>
      </c>
      <c r="D154" s="362" t="s">
        <v>257</v>
      </c>
      <c r="E154" s="291"/>
      <c r="F154" s="32"/>
      <c r="G154" s="46"/>
      <c r="H154" s="46"/>
      <c r="I154" s="46"/>
      <c r="J154" s="46"/>
      <c r="K154" s="46"/>
      <c r="L154" s="46"/>
      <c r="M154" s="46"/>
      <c r="N154" s="46"/>
      <c r="O154" s="46"/>
    </row>
    <row r="155" spans="1:15" x14ac:dyDescent="0.3">
      <c r="A155" s="360">
        <v>2010</v>
      </c>
      <c r="B155" s="361">
        <v>0</v>
      </c>
      <c r="C155" s="362" t="s">
        <v>267</v>
      </c>
      <c r="D155" s="362" t="s">
        <v>257</v>
      </c>
      <c r="E155" s="291"/>
      <c r="F155" s="32"/>
      <c r="G155" s="46"/>
      <c r="H155" s="46"/>
      <c r="I155" s="46"/>
      <c r="J155" s="46"/>
      <c r="K155" s="46"/>
      <c r="L155" s="46"/>
      <c r="M155" s="46"/>
      <c r="N155" s="46"/>
      <c r="O155" s="46"/>
    </row>
    <row r="156" spans="1:15" x14ac:dyDescent="0.3">
      <c r="A156" s="360">
        <v>2011</v>
      </c>
      <c r="B156" s="361">
        <v>0</v>
      </c>
      <c r="C156" s="362" t="s">
        <v>267</v>
      </c>
      <c r="D156" s="362" t="s">
        <v>257</v>
      </c>
      <c r="E156" s="291"/>
      <c r="F156" s="32"/>
      <c r="G156" s="46"/>
      <c r="H156" s="46"/>
      <c r="I156" s="46"/>
      <c r="J156" s="46"/>
      <c r="K156" s="46"/>
      <c r="L156" s="46"/>
      <c r="M156" s="46"/>
      <c r="N156" s="46"/>
      <c r="O156" s="46"/>
    </row>
    <row r="157" spans="1:15" x14ac:dyDescent="0.3">
      <c r="A157" s="360">
        <v>2012</v>
      </c>
      <c r="B157" s="361">
        <v>1.2246590643499999</v>
      </c>
      <c r="C157" s="362" t="s">
        <v>267</v>
      </c>
      <c r="D157" s="362" t="s">
        <v>257</v>
      </c>
      <c r="E157" s="291"/>
      <c r="F157" s="32"/>
      <c r="G157" s="46"/>
      <c r="H157" s="46"/>
      <c r="I157" s="46"/>
      <c r="J157" s="46"/>
      <c r="K157" s="46"/>
      <c r="L157" s="46"/>
      <c r="M157" s="46"/>
      <c r="N157" s="46"/>
      <c r="O157" s="46"/>
    </row>
    <row r="158" spans="1:15" x14ac:dyDescent="0.3">
      <c r="A158" s="360">
        <v>2013</v>
      </c>
      <c r="B158" s="361">
        <v>0</v>
      </c>
      <c r="C158" s="362" t="s">
        <v>267</v>
      </c>
      <c r="D158" s="362" t="s">
        <v>257</v>
      </c>
      <c r="E158" s="291"/>
      <c r="F158" s="32"/>
      <c r="G158" s="46"/>
      <c r="H158" s="46"/>
      <c r="I158" s="46"/>
      <c r="J158" s="46"/>
      <c r="K158" s="46"/>
      <c r="L158" s="46"/>
      <c r="M158" s="46"/>
      <c r="N158" s="46"/>
      <c r="O158" s="46"/>
    </row>
    <row r="159" spans="1:15" ht="14.5" thickBot="1" x14ac:dyDescent="0.35">
      <c r="A159" s="360">
        <v>2014</v>
      </c>
      <c r="B159" s="361">
        <v>0</v>
      </c>
      <c r="C159" s="362" t="s">
        <v>267</v>
      </c>
      <c r="D159" s="362" t="s">
        <v>257</v>
      </c>
      <c r="E159" s="291"/>
      <c r="F159" s="32"/>
      <c r="G159" s="46"/>
      <c r="H159" s="46"/>
      <c r="I159" s="46"/>
      <c r="J159" s="46"/>
      <c r="K159" s="46"/>
      <c r="L159" s="46"/>
      <c r="M159" s="46"/>
      <c r="N159" s="46"/>
      <c r="O159" s="273"/>
    </row>
    <row r="160" spans="1:15" ht="14.5" thickTop="1" x14ac:dyDescent="0.3">
      <c r="A160" s="360">
        <v>2015</v>
      </c>
      <c r="B160" s="361">
        <v>1.8369885965299999</v>
      </c>
      <c r="C160" s="362" t="s">
        <v>267</v>
      </c>
      <c r="D160" s="362" t="s">
        <v>257</v>
      </c>
      <c r="E160" s="291"/>
      <c r="F160" s="32"/>
      <c r="G160" s="46"/>
      <c r="H160" s="46"/>
      <c r="I160" s="46"/>
      <c r="J160" s="46"/>
      <c r="K160" s="46"/>
      <c r="L160" s="46"/>
      <c r="M160" s="46"/>
      <c r="N160" s="46"/>
      <c r="O160" s="46"/>
    </row>
    <row r="161" spans="1:6" x14ac:dyDescent="0.3">
      <c r="A161" s="360">
        <v>2016</v>
      </c>
      <c r="B161" s="361">
        <v>0</v>
      </c>
      <c r="C161" s="362" t="s">
        <v>268</v>
      </c>
      <c r="D161" s="362" t="s">
        <v>257</v>
      </c>
      <c r="E161" s="291"/>
      <c r="F161" s="32"/>
    </row>
    <row r="162" spans="1:6" x14ac:dyDescent="0.3">
      <c r="A162" s="360">
        <v>2017</v>
      </c>
      <c r="B162" s="361">
        <v>2.4493181286999999</v>
      </c>
      <c r="C162" s="362" t="s">
        <v>267</v>
      </c>
      <c r="D162" s="362" t="s">
        <v>257</v>
      </c>
      <c r="E162" s="291"/>
      <c r="F162" s="32"/>
    </row>
    <row r="163" spans="1:6" x14ac:dyDescent="0.3">
      <c r="A163" s="360">
        <v>2018</v>
      </c>
      <c r="B163" s="361">
        <v>7.3479543861099996</v>
      </c>
      <c r="C163" s="362" t="s">
        <v>267</v>
      </c>
      <c r="D163" s="362" t="s">
        <v>257</v>
      </c>
      <c r="E163" s="291"/>
      <c r="F163" s="32"/>
    </row>
    <row r="164" spans="1:6" x14ac:dyDescent="0.3">
      <c r="A164" s="360">
        <v>2019</v>
      </c>
      <c r="B164" s="361">
        <v>0</v>
      </c>
      <c r="C164" s="362" t="s">
        <v>267</v>
      </c>
      <c r="D164" s="362" t="s">
        <v>257</v>
      </c>
      <c r="E164" s="291"/>
      <c r="F164" s="32"/>
    </row>
    <row r="165" spans="1:6" x14ac:dyDescent="0.3">
      <c r="A165" s="360">
        <v>2020</v>
      </c>
      <c r="B165" s="361">
        <v>1.8369885965299999</v>
      </c>
      <c r="C165" s="362" t="s">
        <v>267</v>
      </c>
      <c r="D165" s="362" t="s">
        <v>257</v>
      </c>
      <c r="E165" s="291"/>
      <c r="F165" s="32"/>
    </row>
    <row r="166" spans="1:6" x14ac:dyDescent="0.3">
      <c r="A166" s="360">
        <v>2021</v>
      </c>
      <c r="B166" s="361">
        <v>0</v>
      </c>
      <c r="C166" s="362" t="s">
        <v>269</v>
      </c>
      <c r="D166" s="362" t="s">
        <v>259</v>
      </c>
      <c r="E166" s="291"/>
      <c r="F166" s="32"/>
    </row>
    <row r="167" spans="1:6" x14ac:dyDescent="0.3">
      <c r="A167" s="360">
        <v>2022</v>
      </c>
      <c r="B167" s="361">
        <v>0</v>
      </c>
      <c r="C167" s="362" t="s">
        <v>267</v>
      </c>
      <c r="D167" s="362" t="s">
        <v>257</v>
      </c>
      <c r="E167" s="291"/>
      <c r="F167" s="32"/>
    </row>
    <row r="168" spans="1:6" x14ac:dyDescent="0.3">
      <c r="A168" s="360">
        <v>2023</v>
      </c>
      <c r="B168" s="361">
        <v>0</v>
      </c>
      <c r="C168" s="362" t="s">
        <v>269</v>
      </c>
      <c r="D168" s="362" t="s">
        <v>259</v>
      </c>
      <c r="E168" s="291"/>
      <c r="F168" s="32"/>
    </row>
    <row r="169" spans="1:6" x14ac:dyDescent="0.3">
      <c r="A169" s="360">
        <v>2024</v>
      </c>
      <c r="B169" s="361">
        <v>0</v>
      </c>
      <c r="C169" s="362" t="s">
        <v>269</v>
      </c>
      <c r="D169" s="362" t="s">
        <v>259</v>
      </c>
      <c r="E169" s="291"/>
      <c r="F169" s="32"/>
    </row>
    <row r="170" spans="1:6" x14ac:dyDescent="0.3">
      <c r="A170" s="360">
        <v>2025</v>
      </c>
      <c r="B170" s="361">
        <v>0</v>
      </c>
      <c r="C170" s="362" t="s">
        <v>269</v>
      </c>
      <c r="D170" s="362" t="s">
        <v>259</v>
      </c>
      <c r="E170" s="291"/>
      <c r="F170" s="32"/>
    </row>
    <row r="171" spans="1:6" x14ac:dyDescent="0.3">
      <c r="A171" s="360">
        <v>2026</v>
      </c>
      <c r="B171" s="361">
        <v>0</v>
      </c>
      <c r="C171" s="362" t="s">
        <v>269</v>
      </c>
      <c r="D171" s="362" t="s">
        <v>259</v>
      </c>
      <c r="E171" s="291"/>
      <c r="F171" s="32"/>
    </row>
    <row r="172" spans="1:6" x14ac:dyDescent="0.3">
      <c r="A172" s="360">
        <v>2027</v>
      </c>
      <c r="B172" s="361">
        <v>0</v>
      </c>
      <c r="C172" s="362" t="s">
        <v>269</v>
      </c>
      <c r="D172" s="362" t="s">
        <v>259</v>
      </c>
      <c r="E172" s="291"/>
      <c r="F172" s="32"/>
    </row>
    <row r="173" spans="1:6" x14ac:dyDescent="0.3">
      <c r="A173" s="360">
        <v>2028</v>
      </c>
      <c r="B173" s="361">
        <v>0</v>
      </c>
      <c r="C173" s="362" t="s">
        <v>269</v>
      </c>
      <c r="D173" s="362" t="s">
        <v>259</v>
      </c>
      <c r="E173" s="291"/>
      <c r="F173" s="32"/>
    </row>
    <row r="174" spans="1:6" x14ac:dyDescent="0.3">
      <c r="A174" s="360">
        <v>2029</v>
      </c>
      <c r="B174" s="361">
        <v>0</v>
      </c>
      <c r="C174" s="362" t="s">
        <v>268</v>
      </c>
      <c r="D174" s="362" t="s">
        <v>257</v>
      </c>
      <c r="E174" s="291"/>
      <c r="F174" s="32"/>
    </row>
    <row r="175" spans="1:6" x14ac:dyDescent="0.3">
      <c r="A175" s="360">
        <v>2030</v>
      </c>
      <c r="B175" s="361">
        <v>0</v>
      </c>
      <c r="C175" s="362" t="s">
        <v>268</v>
      </c>
      <c r="D175" s="362" t="s">
        <v>257</v>
      </c>
      <c r="E175" s="291"/>
      <c r="F175" s="32"/>
    </row>
    <row r="176" spans="1:6" x14ac:dyDescent="0.3">
      <c r="A176" s="360">
        <v>2031</v>
      </c>
      <c r="B176" s="361">
        <v>0</v>
      </c>
      <c r="C176" s="362" t="s">
        <v>269</v>
      </c>
      <c r="D176" s="362" t="s">
        <v>259</v>
      </c>
      <c r="E176" s="291"/>
      <c r="F176" s="32"/>
    </row>
    <row r="177" spans="1:6" x14ac:dyDescent="0.3">
      <c r="A177" s="360">
        <v>2032</v>
      </c>
      <c r="B177" s="361">
        <v>0.61232953217599995</v>
      </c>
      <c r="C177" s="362" t="s">
        <v>268</v>
      </c>
      <c r="D177" s="362" t="s">
        <v>257</v>
      </c>
      <c r="E177" s="291"/>
      <c r="F177" s="32"/>
    </row>
    <row r="178" spans="1:6" x14ac:dyDescent="0.3">
      <c r="A178" s="360">
        <v>2033</v>
      </c>
      <c r="B178" s="361">
        <v>30.164232532900002</v>
      </c>
      <c r="C178" s="362" t="s">
        <v>268</v>
      </c>
      <c r="D178" s="362" t="s">
        <v>257</v>
      </c>
      <c r="E178" s="291"/>
      <c r="F178" s="32"/>
    </row>
    <row r="179" spans="1:6" x14ac:dyDescent="0.3">
      <c r="A179" s="360">
        <v>2035</v>
      </c>
      <c r="B179" s="361">
        <v>7.96028391829</v>
      </c>
      <c r="C179" s="362" t="s">
        <v>268</v>
      </c>
      <c r="D179" s="362" t="s">
        <v>257</v>
      </c>
      <c r="E179" s="291"/>
      <c r="F179" s="32"/>
    </row>
    <row r="180" spans="1:6" x14ac:dyDescent="0.3">
      <c r="A180" s="360">
        <v>2036</v>
      </c>
      <c r="B180" s="361">
        <v>0</v>
      </c>
      <c r="C180" s="362" t="s">
        <v>268</v>
      </c>
      <c r="D180" s="362" t="s">
        <v>257</v>
      </c>
      <c r="E180" s="291"/>
      <c r="F180" s="32"/>
    </row>
    <row r="181" spans="1:6" x14ac:dyDescent="0.3">
      <c r="A181" s="360">
        <v>2037</v>
      </c>
      <c r="B181" s="361">
        <v>0</v>
      </c>
      <c r="C181" s="362" t="s">
        <v>267</v>
      </c>
      <c r="D181" s="362" t="s">
        <v>257</v>
      </c>
      <c r="E181" s="291"/>
      <c r="F181" s="32"/>
    </row>
    <row r="182" spans="1:6" x14ac:dyDescent="0.3">
      <c r="A182" s="360">
        <v>2038</v>
      </c>
      <c r="B182" s="361">
        <v>0</v>
      </c>
      <c r="C182" s="362" t="s">
        <v>269</v>
      </c>
      <c r="D182" s="362" t="s">
        <v>259</v>
      </c>
      <c r="E182" s="291"/>
      <c r="F182" s="32"/>
    </row>
    <row r="183" spans="1:6" x14ac:dyDescent="0.3">
      <c r="A183" s="360">
        <v>2039</v>
      </c>
      <c r="B183" s="361">
        <v>20.527997621800001</v>
      </c>
      <c r="C183" s="362" t="s">
        <v>268</v>
      </c>
      <c r="D183" s="362" t="s">
        <v>257</v>
      </c>
      <c r="E183" s="291"/>
      <c r="F183" s="32"/>
    </row>
    <row r="184" spans="1:6" x14ac:dyDescent="0.3">
      <c r="A184" s="360">
        <v>2040</v>
      </c>
      <c r="B184" s="361">
        <v>0</v>
      </c>
      <c r="C184" s="362" t="s">
        <v>267</v>
      </c>
      <c r="D184" s="362" t="s">
        <v>257</v>
      </c>
      <c r="E184" s="291"/>
      <c r="F184" s="32"/>
    </row>
    <row r="185" spans="1:6" x14ac:dyDescent="0.3">
      <c r="A185" s="360">
        <v>2041</v>
      </c>
      <c r="B185" s="361">
        <v>0</v>
      </c>
      <c r="C185" s="362" t="s">
        <v>267</v>
      </c>
      <c r="D185" s="362" t="s">
        <v>257</v>
      </c>
      <c r="E185" s="291"/>
      <c r="F185" s="32"/>
    </row>
    <row r="186" spans="1:6" x14ac:dyDescent="0.3">
      <c r="A186" s="360">
        <v>2042</v>
      </c>
      <c r="B186" s="361">
        <v>35.515112866199999</v>
      </c>
      <c r="C186" s="362" t="s">
        <v>268</v>
      </c>
      <c r="D186" s="362" t="s">
        <v>257</v>
      </c>
      <c r="E186" s="291"/>
      <c r="F186" s="32"/>
    </row>
    <row r="187" spans="1:6" x14ac:dyDescent="0.3">
      <c r="A187" s="360">
        <v>2103</v>
      </c>
      <c r="B187" s="361">
        <v>6</v>
      </c>
      <c r="C187" s="362" t="s">
        <v>269</v>
      </c>
      <c r="D187" s="362" t="s">
        <v>259</v>
      </c>
      <c r="E187" s="291"/>
      <c r="F187" s="32"/>
    </row>
    <row r="188" spans="1:6" x14ac:dyDescent="0.3">
      <c r="A188" s="360">
        <v>2104</v>
      </c>
      <c r="B188" s="361">
        <v>7</v>
      </c>
      <c r="C188" s="362" t="s">
        <v>269</v>
      </c>
      <c r="D188" s="362" t="s">
        <v>259</v>
      </c>
      <c r="E188" s="291"/>
      <c r="F188" s="32"/>
    </row>
    <row r="189" spans="1:6" x14ac:dyDescent="0.3">
      <c r="A189" s="360">
        <v>2105</v>
      </c>
      <c r="B189" s="361">
        <v>6946.54</v>
      </c>
      <c r="C189" s="362" t="s">
        <v>269</v>
      </c>
      <c r="D189" s="362" t="s">
        <v>259</v>
      </c>
      <c r="E189" s="291"/>
      <c r="F189" s="32"/>
    </row>
    <row r="190" spans="1:6" x14ac:dyDescent="0.3">
      <c r="A190" s="360">
        <v>2106</v>
      </c>
      <c r="B190" s="361">
        <v>1800</v>
      </c>
      <c r="C190" s="362" t="s">
        <v>269</v>
      </c>
      <c r="D190" s="362" t="s">
        <v>259</v>
      </c>
      <c r="E190" s="291"/>
      <c r="F190" s="32"/>
    </row>
    <row r="191" spans="1:6" x14ac:dyDescent="0.3">
      <c r="A191" s="360">
        <v>2107</v>
      </c>
      <c r="B191" s="361">
        <v>4720.3</v>
      </c>
      <c r="C191" s="362" t="s">
        <v>269</v>
      </c>
      <c r="D191" s="362" t="s">
        <v>259</v>
      </c>
      <c r="E191" s="291"/>
      <c r="F191" s="32"/>
    </row>
    <row r="192" spans="1:6" x14ac:dyDescent="0.3">
      <c r="A192" s="360">
        <v>2108</v>
      </c>
      <c r="B192" s="361">
        <v>1321.91</v>
      </c>
      <c r="C192" s="362" t="s">
        <v>269</v>
      </c>
      <c r="D192" s="362" t="s">
        <v>259</v>
      </c>
      <c r="E192" s="291"/>
      <c r="F192" s="32"/>
    </row>
    <row r="193" spans="1:6" x14ac:dyDescent="0.3">
      <c r="A193" s="360">
        <v>2109</v>
      </c>
      <c r="B193" s="361">
        <v>5053</v>
      </c>
      <c r="C193" s="362" t="s">
        <v>269</v>
      </c>
      <c r="D193" s="362" t="s">
        <v>259</v>
      </c>
      <c r="E193" s="291"/>
      <c r="F193" s="32"/>
    </row>
    <row r="194" spans="1:6" x14ac:dyDescent="0.3">
      <c r="A194" s="360">
        <v>2110</v>
      </c>
      <c r="B194" s="361">
        <v>3391.9</v>
      </c>
      <c r="C194" s="362" t="s">
        <v>269</v>
      </c>
      <c r="D194" s="362" t="s">
        <v>259</v>
      </c>
      <c r="E194" s="291"/>
      <c r="F194" s="32"/>
    </row>
    <row r="195" spans="1:6" x14ac:dyDescent="0.3">
      <c r="A195" s="360">
        <v>2111</v>
      </c>
      <c r="B195" s="361">
        <v>2442.5688068099998</v>
      </c>
      <c r="C195" s="362" t="s">
        <v>269</v>
      </c>
      <c r="D195" s="362" t="s">
        <v>259</v>
      </c>
      <c r="E195" s="291"/>
      <c r="F195" s="32"/>
    </row>
    <row r="196" spans="1:6" x14ac:dyDescent="0.3">
      <c r="A196" s="360">
        <v>2112</v>
      </c>
      <c r="B196" s="361">
        <v>1771.4326779600001</v>
      </c>
      <c r="C196" s="362" t="s">
        <v>269</v>
      </c>
      <c r="D196" s="362" t="s">
        <v>259</v>
      </c>
      <c r="E196" s="291"/>
      <c r="F196" s="32"/>
    </row>
    <row r="197" spans="1:6" x14ac:dyDescent="0.3">
      <c r="A197" s="360">
        <v>2113</v>
      </c>
      <c r="B197" s="361">
        <v>3176.1869122200001</v>
      </c>
      <c r="C197" s="362" t="s">
        <v>269</v>
      </c>
      <c r="D197" s="362" t="s">
        <v>259</v>
      </c>
      <c r="E197" s="291"/>
      <c r="F197" s="32"/>
    </row>
    <row r="198" spans="1:6" x14ac:dyDescent="0.3">
      <c r="A198" s="360">
        <v>2114</v>
      </c>
      <c r="B198" s="361">
        <v>3353.0026119300001</v>
      </c>
      <c r="C198" s="362" t="s">
        <v>268</v>
      </c>
      <c r="D198" s="362" t="s">
        <v>257</v>
      </c>
      <c r="E198" s="291"/>
      <c r="F198" s="32"/>
    </row>
    <row r="199" spans="1:6" x14ac:dyDescent="0.3">
      <c r="A199" s="360">
        <v>2115</v>
      </c>
      <c r="B199" s="361">
        <v>3383.1615850799999</v>
      </c>
      <c r="C199" s="362" t="s">
        <v>268</v>
      </c>
      <c r="D199" s="362" t="s">
        <v>257</v>
      </c>
      <c r="E199" s="291"/>
      <c r="F199" s="32"/>
    </row>
    <row r="200" spans="1:6" x14ac:dyDescent="0.3">
      <c r="A200" s="360">
        <v>2137</v>
      </c>
      <c r="B200" s="361">
        <v>4183.1660000000002</v>
      </c>
      <c r="C200" s="362" t="s">
        <v>268</v>
      </c>
      <c r="D200" s="362" t="s">
        <v>257</v>
      </c>
      <c r="E200" s="291"/>
      <c r="F200" s="32"/>
    </row>
    <row r="201" spans="1:6" x14ac:dyDescent="0.3">
      <c r="A201" s="360">
        <v>2138</v>
      </c>
      <c r="B201" s="361">
        <v>4560</v>
      </c>
      <c r="C201" s="362" t="s">
        <v>268</v>
      </c>
      <c r="D201" s="362" t="s">
        <v>257</v>
      </c>
      <c r="E201" s="291"/>
      <c r="F201" s="32"/>
    </row>
    <row r="202" spans="1:6" x14ac:dyDescent="0.3">
      <c r="A202" s="360">
        <v>2139</v>
      </c>
      <c r="B202" s="361">
        <v>1691.1123704700001</v>
      </c>
      <c r="C202" s="362" t="s">
        <v>268</v>
      </c>
      <c r="D202" s="362" t="s">
        <v>257</v>
      </c>
      <c r="E202" s="291"/>
      <c r="F202" s="32"/>
    </row>
    <row r="203" spans="1:6" x14ac:dyDescent="0.3">
      <c r="A203" s="360">
        <v>2140</v>
      </c>
      <c r="B203" s="361">
        <v>4642</v>
      </c>
      <c r="C203" s="362" t="s">
        <v>268</v>
      </c>
      <c r="D203" s="362" t="s">
        <v>257</v>
      </c>
      <c r="E203" s="291"/>
      <c r="F203" s="32"/>
    </row>
    <row r="204" spans="1:6" x14ac:dyDescent="0.3">
      <c r="A204" s="360">
        <v>2141</v>
      </c>
      <c r="B204" s="361">
        <v>2892.5227102200001</v>
      </c>
      <c r="C204" s="362" t="s">
        <v>269</v>
      </c>
      <c r="D204" s="362" t="s">
        <v>259</v>
      </c>
      <c r="E204" s="291"/>
      <c r="F204" s="32"/>
    </row>
    <row r="205" spans="1:6" x14ac:dyDescent="0.3">
      <c r="A205" s="360">
        <v>2142</v>
      </c>
      <c r="B205" s="361">
        <v>3673.6462991799999</v>
      </c>
      <c r="C205" s="362" t="s">
        <v>269</v>
      </c>
      <c r="D205" s="362" t="s">
        <v>259</v>
      </c>
      <c r="E205" s="291"/>
      <c r="F205" s="32"/>
    </row>
    <row r="206" spans="1:6" x14ac:dyDescent="0.3">
      <c r="A206" s="360">
        <v>2143</v>
      </c>
      <c r="B206" s="361">
        <v>4253.9841527999997</v>
      </c>
      <c r="C206" s="362" t="s">
        <v>269</v>
      </c>
      <c r="D206" s="362" t="s">
        <v>259</v>
      </c>
      <c r="E206" s="291"/>
      <c r="F206" s="32"/>
    </row>
    <row r="207" spans="1:6" x14ac:dyDescent="0.3">
      <c r="A207" s="360">
        <v>2144</v>
      </c>
      <c r="B207" s="361">
        <v>2113.5593983499998</v>
      </c>
      <c r="C207" s="362" t="s">
        <v>269</v>
      </c>
      <c r="D207" s="362" t="s">
        <v>259</v>
      </c>
      <c r="E207" s="291"/>
      <c r="F207" s="32"/>
    </row>
    <row r="208" spans="1:6" x14ac:dyDescent="0.3">
      <c r="A208" s="360">
        <v>2145</v>
      </c>
      <c r="B208" s="361">
        <v>2854.14</v>
      </c>
      <c r="C208" s="362" t="s">
        <v>269</v>
      </c>
      <c r="D208" s="362" t="s">
        <v>259</v>
      </c>
      <c r="E208" s="291"/>
      <c r="F208" s="32"/>
    </row>
    <row r="209" spans="1:6" x14ac:dyDescent="0.3">
      <c r="A209" s="360">
        <v>2146</v>
      </c>
      <c r="B209" s="361">
        <v>2436.7325252700002</v>
      </c>
      <c r="C209" s="362" t="s">
        <v>269</v>
      </c>
      <c r="D209" s="362" t="s">
        <v>259</v>
      </c>
      <c r="E209" s="291"/>
      <c r="F209" s="32"/>
    </row>
    <row r="210" spans="1:6" x14ac:dyDescent="0.3">
      <c r="A210" s="360">
        <v>2147</v>
      </c>
      <c r="B210" s="361">
        <v>2461.1508537999998</v>
      </c>
      <c r="C210" s="362" t="s">
        <v>269</v>
      </c>
      <c r="D210" s="362" t="s">
        <v>259</v>
      </c>
      <c r="E210" s="291"/>
      <c r="F210" s="32"/>
    </row>
    <row r="211" spans="1:6" x14ac:dyDescent="0.3">
      <c r="A211" s="360">
        <v>2148</v>
      </c>
      <c r="B211" s="361">
        <v>3361.1450360899998</v>
      </c>
      <c r="C211" s="362" t="s">
        <v>269</v>
      </c>
      <c r="D211" s="362" t="s">
        <v>259</v>
      </c>
      <c r="E211" s="291"/>
      <c r="F211" s="32"/>
    </row>
    <row r="212" spans="1:6" x14ac:dyDescent="0.3">
      <c r="A212" s="360">
        <v>2149</v>
      </c>
      <c r="B212" s="361">
        <v>0</v>
      </c>
      <c r="C212" s="362" t="s">
        <v>269</v>
      </c>
      <c r="D212" s="362" t="s">
        <v>259</v>
      </c>
      <c r="E212" s="291"/>
      <c r="F212" s="32"/>
    </row>
    <row r="213" spans="1:6" x14ac:dyDescent="0.3">
      <c r="A213" s="360">
        <v>2150</v>
      </c>
      <c r="B213" s="361">
        <v>0</v>
      </c>
      <c r="C213" s="362" t="s">
        <v>269</v>
      </c>
      <c r="D213" s="362" t="s">
        <v>259</v>
      </c>
      <c r="E213" s="291"/>
      <c r="F213" s="32"/>
    </row>
    <row r="214" spans="1:6" x14ac:dyDescent="0.3">
      <c r="A214" s="360">
        <v>2155</v>
      </c>
      <c r="B214" s="361">
        <v>2684.6400927</v>
      </c>
      <c r="C214" s="362" t="s">
        <v>268</v>
      </c>
      <c r="D214" s="362" t="s">
        <v>257</v>
      </c>
      <c r="E214" s="291"/>
      <c r="F214" s="32"/>
    </row>
    <row r="215" spans="1:6" x14ac:dyDescent="0.3">
      <c r="A215" s="360">
        <v>2156</v>
      </c>
      <c r="B215" s="361">
        <v>1924.72</v>
      </c>
      <c r="C215" s="362" t="s">
        <v>268</v>
      </c>
      <c r="D215" s="362" t="s">
        <v>257</v>
      </c>
      <c r="E215" s="291"/>
      <c r="F215" s="32"/>
    </row>
    <row r="216" spans="1:6" x14ac:dyDescent="0.3">
      <c r="A216" s="360">
        <v>2160</v>
      </c>
      <c r="B216" s="361">
        <v>2669.5627286899999</v>
      </c>
      <c r="C216" s="362" t="s">
        <v>268</v>
      </c>
      <c r="D216" s="362" t="s">
        <v>257</v>
      </c>
      <c r="E216" s="291"/>
      <c r="F216" s="32"/>
    </row>
    <row r="217" spans="1:6" x14ac:dyDescent="0.3">
      <c r="A217" s="360">
        <v>2161</v>
      </c>
      <c r="B217" s="361">
        <v>4633.0137809999997</v>
      </c>
      <c r="C217" s="362" t="s">
        <v>268</v>
      </c>
      <c r="D217" s="362" t="s">
        <v>257</v>
      </c>
      <c r="E217" s="291"/>
      <c r="F217" s="32"/>
    </row>
    <row r="218" spans="1:6" x14ac:dyDescent="0.3">
      <c r="A218" s="360">
        <v>2166</v>
      </c>
      <c r="B218" s="361">
        <v>1456.09</v>
      </c>
      <c r="C218" s="362" t="s">
        <v>269</v>
      </c>
      <c r="D218" s="362" t="s">
        <v>259</v>
      </c>
      <c r="E218" s="291"/>
      <c r="F218" s="32"/>
    </row>
    <row r="219" spans="1:6" x14ac:dyDescent="0.3">
      <c r="A219" s="360">
        <v>2167</v>
      </c>
      <c r="B219" s="361">
        <v>1113.79</v>
      </c>
      <c r="C219" s="362" t="s">
        <v>269</v>
      </c>
      <c r="D219" s="362" t="s">
        <v>259</v>
      </c>
      <c r="E219" s="291"/>
      <c r="F219" s="32"/>
    </row>
    <row r="220" spans="1:6" x14ac:dyDescent="0.3">
      <c r="A220" s="360">
        <v>2168</v>
      </c>
      <c r="B220" s="361">
        <v>1056.6600000000001</v>
      </c>
      <c r="C220" s="362" t="s">
        <v>269</v>
      </c>
      <c r="D220" s="362" t="s">
        <v>259</v>
      </c>
      <c r="E220" s="291"/>
      <c r="F220" s="32"/>
    </row>
    <row r="221" spans="1:6" x14ac:dyDescent="0.3">
      <c r="A221" s="360">
        <v>2169</v>
      </c>
      <c r="B221" s="361">
        <v>1718.36977871</v>
      </c>
      <c r="C221" s="362" t="s">
        <v>269</v>
      </c>
      <c r="D221" s="362" t="s">
        <v>259</v>
      </c>
      <c r="E221" s="291"/>
      <c r="F221" s="32"/>
    </row>
    <row r="222" spans="1:6" x14ac:dyDescent="0.3">
      <c r="A222" s="360">
        <v>2170</v>
      </c>
      <c r="B222" s="361">
        <v>3271.0189976000001</v>
      </c>
      <c r="C222" s="362" t="s">
        <v>269</v>
      </c>
      <c r="D222" s="362" t="s">
        <v>259</v>
      </c>
      <c r="E222" s="291"/>
      <c r="F222" s="32"/>
    </row>
    <row r="223" spans="1:6" x14ac:dyDescent="0.3">
      <c r="A223" s="360">
        <v>2171</v>
      </c>
      <c r="B223" s="361">
        <v>2154</v>
      </c>
      <c r="C223" s="362" t="s">
        <v>268</v>
      </c>
      <c r="D223" s="362" t="s">
        <v>257</v>
      </c>
      <c r="E223" s="291"/>
      <c r="F223" s="32"/>
    </row>
    <row r="224" spans="1:6" x14ac:dyDescent="0.3">
      <c r="A224" s="360">
        <v>2172</v>
      </c>
      <c r="B224" s="361">
        <v>2869</v>
      </c>
      <c r="C224" s="362" t="s">
        <v>268</v>
      </c>
      <c r="D224" s="362" t="s">
        <v>257</v>
      </c>
      <c r="E224" s="291"/>
      <c r="F224" s="32"/>
    </row>
    <row r="225" spans="1:6" x14ac:dyDescent="0.3">
      <c r="A225" s="360">
        <v>2180</v>
      </c>
      <c r="B225" s="361">
        <v>3755.6761163800002</v>
      </c>
      <c r="C225" s="362" t="s">
        <v>269</v>
      </c>
      <c r="D225" s="362" t="s">
        <v>259</v>
      </c>
      <c r="E225" s="291"/>
      <c r="F225" s="32"/>
    </row>
    <row r="226" spans="1:6" x14ac:dyDescent="0.3">
      <c r="A226" s="360">
        <v>2803</v>
      </c>
      <c r="B226" s="361">
        <v>306</v>
      </c>
      <c r="C226" s="362" t="s">
        <v>270</v>
      </c>
      <c r="D226" s="362" t="s">
        <v>257</v>
      </c>
      <c r="E226" s="291"/>
      <c r="F226" s="32"/>
    </row>
    <row r="227" spans="1:6" x14ac:dyDescent="0.3">
      <c r="A227" s="360">
        <v>2807</v>
      </c>
      <c r="B227" s="361">
        <v>522.16231912199999</v>
      </c>
      <c r="C227" s="362" t="s">
        <v>270</v>
      </c>
      <c r="D227" s="362" t="s">
        <v>257</v>
      </c>
      <c r="E227" s="291"/>
      <c r="F227" s="32"/>
    </row>
    <row r="228" spans="1:6" x14ac:dyDescent="0.3">
      <c r="A228" s="360">
        <v>2808</v>
      </c>
      <c r="B228" s="361">
        <v>1</v>
      </c>
      <c r="C228" s="362" t="s">
        <v>270</v>
      </c>
      <c r="D228" s="362" t="s">
        <v>257</v>
      </c>
      <c r="E228" s="291"/>
      <c r="F228" s="32"/>
    </row>
    <row r="229" spans="1:6" x14ac:dyDescent="0.3">
      <c r="A229" s="360">
        <v>2809</v>
      </c>
      <c r="B229" s="361">
        <v>4709</v>
      </c>
      <c r="C229" s="362" t="s">
        <v>270</v>
      </c>
      <c r="D229" s="362" t="s">
        <v>257</v>
      </c>
      <c r="E229" s="291"/>
      <c r="F229" s="32"/>
    </row>
    <row r="230" spans="1:6" x14ac:dyDescent="0.3">
      <c r="A230" s="360">
        <v>2810</v>
      </c>
      <c r="B230" s="361">
        <v>4166</v>
      </c>
      <c r="C230" s="362" t="s">
        <v>270</v>
      </c>
      <c r="D230" s="362" t="s">
        <v>257</v>
      </c>
      <c r="E230" s="291"/>
      <c r="F230" s="32"/>
    </row>
    <row r="231" spans="1:6" x14ac:dyDescent="0.3">
      <c r="A231" s="360">
        <v>2811</v>
      </c>
      <c r="B231" s="361">
        <v>3244</v>
      </c>
      <c r="C231" s="362" t="s">
        <v>270</v>
      </c>
      <c r="D231" s="362" t="s">
        <v>257</v>
      </c>
      <c r="E231" s="291"/>
      <c r="F231" s="32"/>
    </row>
    <row r="232" spans="1:6" x14ac:dyDescent="0.3">
      <c r="A232" s="360">
        <v>2812</v>
      </c>
      <c r="B232" s="361">
        <v>1497</v>
      </c>
      <c r="C232" s="362" t="s">
        <v>270</v>
      </c>
      <c r="D232" s="362" t="s">
        <v>257</v>
      </c>
      <c r="E232" s="291"/>
      <c r="F232" s="32"/>
    </row>
    <row r="233" spans="1:6" x14ac:dyDescent="0.3">
      <c r="A233" s="360">
        <v>2813</v>
      </c>
      <c r="B233" s="361">
        <v>1568</v>
      </c>
      <c r="C233" s="362" t="s">
        <v>270</v>
      </c>
      <c r="D233" s="362" t="s">
        <v>257</v>
      </c>
      <c r="E233" s="291"/>
      <c r="F233" s="32"/>
    </row>
    <row r="234" spans="1:6" x14ac:dyDescent="0.3">
      <c r="A234" s="360">
        <v>2817</v>
      </c>
      <c r="B234" s="361">
        <v>978</v>
      </c>
      <c r="C234" s="362" t="s">
        <v>270</v>
      </c>
      <c r="D234" s="362" t="s">
        <v>257</v>
      </c>
      <c r="E234" s="291"/>
      <c r="F234" s="32"/>
    </row>
    <row r="235" spans="1:6" x14ac:dyDescent="0.3">
      <c r="A235" s="360">
        <v>2818</v>
      </c>
      <c r="B235" s="361">
        <v>1251</v>
      </c>
      <c r="C235" s="362" t="s">
        <v>270</v>
      </c>
      <c r="D235" s="362" t="s">
        <v>257</v>
      </c>
      <c r="E235" s="291"/>
      <c r="F235" s="32"/>
    </row>
    <row r="236" spans="1:6" x14ac:dyDescent="0.3">
      <c r="A236" s="360">
        <v>2819</v>
      </c>
      <c r="B236" s="361">
        <v>2471</v>
      </c>
      <c r="C236" s="362" t="s">
        <v>270</v>
      </c>
      <c r="D236" s="362" t="s">
        <v>257</v>
      </c>
      <c r="E236" s="291"/>
      <c r="F236" s="32"/>
    </row>
    <row r="237" spans="1:6" x14ac:dyDescent="0.3">
      <c r="A237" s="360">
        <v>2901</v>
      </c>
      <c r="B237" s="361">
        <v>2622</v>
      </c>
      <c r="C237" s="362" t="s">
        <v>270</v>
      </c>
      <c r="D237" s="362" t="s">
        <v>257</v>
      </c>
      <c r="E237" s="291"/>
      <c r="F237" s="32"/>
    </row>
    <row r="238" spans="1:6" x14ac:dyDescent="0.3">
      <c r="A238" s="360">
        <v>2902</v>
      </c>
      <c r="B238" s="361">
        <v>4460</v>
      </c>
      <c r="C238" s="362" t="s">
        <v>270</v>
      </c>
      <c r="D238" s="362" t="s">
        <v>257</v>
      </c>
      <c r="E238" s="291"/>
      <c r="F238" s="32"/>
    </row>
    <row r="239" spans="1:6" x14ac:dyDescent="0.3">
      <c r="A239" s="360">
        <v>2904</v>
      </c>
      <c r="B239" s="361">
        <v>3580</v>
      </c>
      <c r="C239" s="362" t="s">
        <v>270</v>
      </c>
      <c r="D239" s="362" t="s">
        <v>257</v>
      </c>
      <c r="E239" s="291"/>
      <c r="F239" s="32"/>
    </row>
    <row r="240" spans="1:6" x14ac:dyDescent="0.3">
      <c r="A240" s="360">
        <v>2905</v>
      </c>
      <c r="B240" s="361">
        <v>5972</v>
      </c>
      <c r="C240" s="362" t="s">
        <v>270</v>
      </c>
      <c r="D240" s="362" t="s">
        <v>257</v>
      </c>
      <c r="E240" s="291"/>
      <c r="F240" s="32"/>
    </row>
    <row r="241" spans="1:6" x14ac:dyDescent="0.3">
      <c r="A241" s="360">
        <v>2906</v>
      </c>
      <c r="B241" s="361">
        <v>0</v>
      </c>
      <c r="C241" s="362" t="s">
        <v>270</v>
      </c>
      <c r="D241" s="362" t="s">
        <v>257</v>
      </c>
      <c r="E241" s="291"/>
      <c r="F241" s="32"/>
    </row>
    <row r="242" spans="1:6" x14ac:dyDescent="0.3">
      <c r="A242" s="360">
        <v>2907</v>
      </c>
      <c r="B242" s="361">
        <v>5</v>
      </c>
      <c r="C242" s="362" t="s">
        <v>270</v>
      </c>
      <c r="D242" s="362" t="s">
        <v>257</v>
      </c>
      <c r="E242" s="291"/>
      <c r="F242" s="32"/>
    </row>
    <row r="243" spans="1:6" x14ac:dyDescent="0.3">
      <c r="A243" s="360">
        <v>2908</v>
      </c>
      <c r="B243" s="361">
        <v>0</v>
      </c>
      <c r="C243" s="362" t="s">
        <v>270</v>
      </c>
      <c r="D243" s="362" t="s">
        <v>257</v>
      </c>
      <c r="E243" s="291"/>
      <c r="F243" s="32"/>
    </row>
    <row r="244" spans="1:6" x14ac:dyDescent="0.3">
      <c r="A244" s="360">
        <v>2911</v>
      </c>
      <c r="B244" s="361">
        <v>4191.5449188100001</v>
      </c>
      <c r="C244" s="362" t="s">
        <v>271</v>
      </c>
      <c r="D244" s="362" t="s">
        <v>259</v>
      </c>
      <c r="E244" s="291"/>
      <c r="F244" s="32"/>
    </row>
    <row r="245" spans="1:6" x14ac:dyDescent="0.3">
      <c r="A245" s="360">
        <v>2912</v>
      </c>
      <c r="B245" s="361">
        <v>3867.2987134999998</v>
      </c>
      <c r="C245" s="362" t="s">
        <v>271</v>
      </c>
      <c r="D245" s="362" t="s">
        <v>259</v>
      </c>
      <c r="E245" s="291"/>
      <c r="F245" s="32"/>
    </row>
    <row r="246" spans="1:6" x14ac:dyDescent="0.3">
      <c r="A246" s="360">
        <v>2913</v>
      </c>
      <c r="B246" s="361">
        <v>3</v>
      </c>
      <c r="C246" s="362" t="s">
        <v>271</v>
      </c>
      <c r="D246" s="362" t="s">
        <v>259</v>
      </c>
      <c r="E246" s="291"/>
      <c r="F246" s="32"/>
    </row>
    <row r="247" spans="1:6" x14ac:dyDescent="0.3">
      <c r="A247" s="360">
        <v>2914</v>
      </c>
      <c r="B247" s="361">
        <v>907</v>
      </c>
      <c r="C247" s="362" t="s">
        <v>271</v>
      </c>
      <c r="D247" s="362" t="s">
        <v>259</v>
      </c>
      <c r="E247" s="291"/>
      <c r="F247" s="32"/>
    </row>
    <row r="248" spans="1:6" x14ac:dyDescent="0.3">
      <c r="A248" s="360">
        <v>2915</v>
      </c>
      <c r="B248" s="361">
        <v>2</v>
      </c>
      <c r="C248" s="362" t="s">
        <v>271</v>
      </c>
      <c r="D248" s="362" t="s">
        <v>259</v>
      </c>
      <c r="E248" s="291"/>
      <c r="F248" s="32"/>
    </row>
    <row r="249" spans="1:6" x14ac:dyDescent="0.3">
      <c r="A249" s="360">
        <v>2916</v>
      </c>
      <c r="B249" s="361">
        <v>0</v>
      </c>
      <c r="C249" s="362" t="s">
        <v>271</v>
      </c>
      <c r="D249" s="362" t="s">
        <v>259</v>
      </c>
      <c r="E249" s="291"/>
      <c r="F249" s="32"/>
    </row>
    <row r="250" spans="1:6" x14ac:dyDescent="0.3">
      <c r="A250" s="360">
        <v>2917</v>
      </c>
      <c r="B250" s="361">
        <v>6246</v>
      </c>
      <c r="C250" s="362" t="s">
        <v>271</v>
      </c>
      <c r="D250" s="362" t="s">
        <v>259</v>
      </c>
      <c r="E250" s="291"/>
      <c r="F250" s="32"/>
    </row>
    <row r="251" spans="1:6" x14ac:dyDescent="0.3">
      <c r="A251" s="360">
        <v>2918</v>
      </c>
      <c r="B251" s="361">
        <v>3756</v>
      </c>
      <c r="C251" s="362" t="s">
        <v>271</v>
      </c>
      <c r="D251" s="362" t="s">
        <v>259</v>
      </c>
      <c r="E251" s="291"/>
      <c r="F251" s="32"/>
    </row>
    <row r="252" spans="1:6" x14ac:dyDescent="0.3">
      <c r="A252" s="360">
        <v>2919</v>
      </c>
      <c r="B252" s="361">
        <v>7066.9740000000002</v>
      </c>
      <c r="C252" s="362" t="s">
        <v>271</v>
      </c>
      <c r="D252" s="362" t="s">
        <v>259</v>
      </c>
      <c r="E252" s="291"/>
      <c r="F252" s="32"/>
    </row>
    <row r="253" spans="1:6" x14ac:dyDescent="0.3">
      <c r="A253" s="360">
        <v>2921</v>
      </c>
      <c r="B253" s="361">
        <v>4147.59</v>
      </c>
      <c r="C253" s="362" t="s">
        <v>271</v>
      </c>
      <c r="D253" s="362" t="s">
        <v>259</v>
      </c>
      <c r="E253" s="291"/>
      <c r="F253" s="32"/>
    </row>
    <row r="254" spans="1:6" x14ac:dyDescent="0.3">
      <c r="A254" s="360">
        <v>2922</v>
      </c>
      <c r="B254" s="361">
        <v>2094.1799999999998</v>
      </c>
      <c r="C254" s="362" t="s">
        <v>271</v>
      </c>
      <c r="D254" s="362" t="s">
        <v>259</v>
      </c>
      <c r="E254" s="291"/>
      <c r="F254" s="32"/>
    </row>
    <row r="255" spans="1:6" x14ac:dyDescent="0.3">
      <c r="A255" s="360">
        <v>2923</v>
      </c>
      <c r="B255" s="361">
        <v>9084.6440000000002</v>
      </c>
      <c r="C255" s="362" t="s">
        <v>271</v>
      </c>
      <c r="D255" s="362" t="s">
        <v>259</v>
      </c>
      <c r="E255" s="291"/>
      <c r="F255" s="32"/>
    </row>
    <row r="256" spans="1:6" x14ac:dyDescent="0.3">
      <c r="A256" s="360">
        <v>2924</v>
      </c>
      <c r="B256" s="361">
        <v>8503.6697225600001</v>
      </c>
      <c r="C256" s="362" t="s">
        <v>271</v>
      </c>
      <c r="D256" s="362" t="s">
        <v>259</v>
      </c>
      <c r="E256" s="291"/>
      <c r="F256" s="32"/>
    </row>
    <row r="257" spans="1:6" x14ac:dyDescent="0.3">
      <c r="A257" s="360">
        <v>2925</v>
      </c>
      <c r="B257" s="361">
        <v>1607.66644006</v>
      </c>
      <c r="C257" s="362" t="s">
        <v>271</v>
      </c>
      <c r="D257" s="362" t="s">
        <v>259</v>
      </c>
      <c r="E257" s="291"/>
      <c r="F257" s="32"/>
    </row>
    <row r="258" spans="1:6" x14ac:dyDescent="0.3">
      <c r="A258" s="360">
        <v>2926</v>
      </c>
      <c r="B258" s="361">
        <v>4476.2651367899998</v>
      </c>
      <c r="C258" s="362" t="s">
        <v>271</v>
      </c>
      <c r="D258" s="362" t="s">
        <v>259</v>
      </c>
      <c r="E258" s="291"/>
      <c r="F258" s="32"/>
    </row>
    <row r="259" spans="1:6" x14ac:dyDescent="0.3">
      <c r="A259" s="360">
        <v>2932</v>
      </c>
      <c r="B259" s="361">
        <v>1945</v>
      </c>
      <c r="C259" s="362" t="s">
        <v>270</v>
      </c>
      <c r="D259" s="362" t="s">
        <v>257</v>
      </c>
      <c r="E259" s="291"/>
      <c r="F259" s="32"/>
    </row>
    <row r="260" spans="1:6" x14ac:dyDescent="0.3">
      <c r="A260" s="360">
        <v>2933</v>
      </c>
      <c r="B260" s="361">
        <v>209</v>
      </c>
      <c r="C260" s="362" t="s">
        <v>270</v>
      </c>
      <c r="D260" s="362" t="s">
        <v>257</v>
      </c>
      <c r="E260" s="291"/>
      <c r="F260" s="32"/>
    </row>
    <row r="261" spans="1:6" x14ac:dyDescent="0.3">
      <c r="A261" s="360">
        <v>2934</v>
      </c>
      <c r="B261" s="361">
        <v>1316</v>
      </c>
      <c r="C261" s="362" t="s">
        <v>270</v>
      </c>
      <c r="D261" s="362" t="s">
        <v>257</v>
      </c>
      <c r="E261" s="291"/>
      <c r="F261" s="32"/>
    </row>
    <row r="262" spans="1:6" x14ac:dyDescent="0.3">
      <c r="A262" s="360">
        <v>2935</v>
      </c>
      <c r="B262" s="361">
        <v>6611.3710000000001</v>
      </c>
      <c r="C262" s="362" t="s">
        <v>271</v>
      </c>
      <c r="D262" s="362" t="s">
        <v>259</v>
      </c>
      <c r="E262" s="291"/>
      <c r="F262" s="32"/>
    </row>
    <row r="263" spans="1:6" x14ac:dyDescent="0.3">
      <c r="A263" s="360">
        <v>2936</v>
      </c>
      <c r="B263" s="361">
        <v>3746.4447632500001</v>
      </c>
      <c r="C263" s="362" t="s">
        <v>271</v>
      </c>
      <c r="D263" s="362" t="s">
        <v>259</v>
      </c>
      <c r="E263" s="291"/>
      <c r="F263" s="32"/>
    </row>
    <row r="264" spans="1:6" x14ac:dyDescent="0.3">
      <c r="A264" s="360">
        <v>2937</v>
      </c>
      <c r="B264" s="361">
        <v>7320.1451872199996</v>
      </c>
      <c r="C264" s="362" t="s">
        <v>271</v>
      </c>
      <c r="D264" s="362" t="s">
        <v>259</v>
      </c>
      <c r="E264" s="291"/>
      <c r="F264" s="32"/>
    </row>
    <row r="265" spans="1:6" x14ac:dyDescent="0.3">
      <c r="A265" s="360">
        <v>2938</v>
      </c>
      <c r="B265" s="361">
        <v>3547.0505343200002</v>
      </c>
      <c r="C265" s="362" t="s">
        <v>271</v>
      </c>
      <c r="D265" s="362" t="s">
        <v>259</v>
      </c>
      <c r="E265" s="291"/>
      <c r="F265" s="32"/>
    </row>
    <row r="266" spans="1:6" x14ac:dyDescent="0.3">
      <c r="A266" s="360">
        <v>2939</v>
      </c>
      <c r="B266" s="361">
        <v>2896.4733584999999</v>
      </c>
      <c r="C266" s="362" t="s">
        <v>271</v>
      </c>
      <c r="D266" s="362" t="s">
        <v>259</v>
      </c>
      <c r="E266" s="291"/>
      <c r="F266" s="32"/>
    </row>
    <row r="267" spans="1:6" x14ac:dyDescent="0.3">
      <c r="A267" s="360">
        <v>3105</v>
      </c>
      <c r="B267" s="361">
        <v>2046.30873129</v>
      </c>
      <c r="C267" s="362" t="s">
        <v>272</v>
      </c>
      <c r="D267" s="362" t="s">
        <v>257</v>
      </c>
      <c r="E267" s="291"/>
      <c r="F267" s="32"/>
    </row>
    <row r="268" spans="1:6" x14ac:dyDescent="0.3">
      <c r="A268" s="360">
        <v>3137</v>
      </c>
      <c r="B268" s="361">
        <v>345.245046704</v>
      </c>
      <c r="C268" s="362" t="s">
        <v>272</v>
      </c>
      <c r="D268" s="362" t="s">
        <v>257</v>
      </c>
      <c r="E268" s="291"/>
      <c r="F268" s="32"/>
    </row>
    <row r="269" spans="1:6" x14ac:dyDescent="0.3">
      <c r="A269" s="360">
        <v>3201</v>
      </c>
      <c r="B269" s="361">
        <v>6747</v>
      </c>
      <c r="C269" s="362" t="s">
        <v>272</v>
      </c>
      <c r="D269" s="362" t="s">
        <v>257</v>
      </c>
      <c r="E269" s="291"/>
      <c r="F269" s="32"/>
    </row>
    <row r="270" spans="1:6" x14ac:dyDescent="0.3">
      <c r="A270" s="360">
        <v>3202</v>
      </c>
      <c r="B270" s="361">
        <v>6534</v>
      </c>
      <c r="C270" s="362" t="s">
        <v>272</v>
      </c>
      <c r="D270" s="362" t="s">
        <v>257</v>
      </c>
      <c r="E270" s="291"/>
      <c r="F270" s="32"/>
    </row>
    <row r="271" spans="1:6" x14ac:dyDescent="0.3">
      <c r="A271" s="360">
        <v>3203</v>
      </c>
      <c r="B271" s="361">
        <v>3980</v>
      </c>
      <c r="C271" s="362" t="s">
        <v>272</v>
      </c>
      <c r="D271" s="362" t="s">
        <v>257</v>
      </c>
      <c r="E271" s="291"/>
      <c r="F271" s="32"/>
    </row>
    <row r="272" spans="1:6" x14ac:dyDescent="0.3">
      <c r="A272" s="360">
        <v>3204</v>
      </c>
      <c r="B272" s="361">
        <v>885</v>
      </c>
      <c r="C272" s="362" t="s">
        <v>272</v>
      </c>
      <c r="D272" s="362" t="s">
        <v>257</v>
      </c>
      <c r="E272" s="291"/>
      <c r="F272" s="32"/>
    </row>
    <row r="273" spans="1:5" x14ac:dyDescent="0.3">
      <c r="A273" s="360">
        <v>3205</v>
      </c>
      <c r="B273" s="361">
        <v>4678</v>
      </c>
      <c r="C273" s="362" t="s">
        <v>272</v>
      </c>
      <c r="D273" s="362" t="s">
        <v>257</v>
      </c>
      <c r="E273" s="292"/>
    </row>
    <row r="274" spans="1:5" x14ac:dyDescent="0.3">
      <c r="A274" s="360">
        <v>3206</v>
      </c>
      <c r="B274" s="361">
        <v>915.36803773400004</v>
      </c>
      <c r="C274" s="362" t="s">
        <v>272</v>
      </c>
      <c r="D274" s="362" t="s">
        <v>257</v>
      </c>
      <c r="E274" s="292"/>
    </row>
    <row r="275" spans="1:5" x14ac:dyDescent="0.3">
      <c r="A275" s="360">
        <v>3207</v>
      </c>
      <c r="B275" s="361">
        <v>1161.71370217</v>
      </c>
      <c r="C275" s="362" t="s">
        <v>272</v>
      </c>
      <c r="D275" s="362" t="s">
        <v>257</v>
      </c>
      <c r="E275" s="292"/>
    </row>
    <row r="276" spans="1:5" x14ac:dyDescent="0.3">
      <c r="A276" s="360">
        <v>3208</v>
      </c>
      <c r="B276" s="361">
        <v>729.02687917799994</v>
      </c>
      <c r="C276" s="362" t="s">
        <v>272</v>
      </c>
      <c r="D276" s="362" t="s">
        <v>257</v>
      </c>
      <c r="E276" s="292"/>
    </row>
    <row r="277" spans="1:5" x14ac:dyDescent="0.3">
      <c r="A277" s="360">
        <v>3209</v>
      </c>
      <c r="B277" s="361">
        <v>0</v>
      </c>
      <c r="C277" s="362" t="s">
        <v>272</v>
      </c>
      <c r="D277" s="362" t="s">
        <v>257</v>
      </c>
      <c r="E277" s="292"/>
    </row>
    <row r="278" spans="1:5" x14ac:dyDescent="0.3">
      <c r="A278" s="360">
        <v>3210</v>
      </c>
      <c r="B278" s="361">
        <v>0</v>
      </c>
      <c r="C278" s="362" t="s">
        <v>272</v>
      </c>
      <c r="D278" s="362" t="s">
        <v>257</v>
      </c>
      <c r="E278" s="292"/>
    </row>
    <row r="279" spans="1:5" x14ac:dyDescent="0.3">
      <c r="A279" s="360">
        <v>3211</v>
      </c>
      <c r="B279" s="361">
        <v>0</v>
      </c>
      <c r="C279" s="362" t="s">
        <v>272</v>
      </c>
      <c r="D279" s="362" t="s">
        <v>257</v>
      </c>
      <c r="E279" s="292"/>
    </row>
    <row r="280" spans="1:5" x14ac:dyDescent="0.3">
      <c r="A280" s="360">
        <v>3212</v>
      </c>
      <c r="B280" s="361">
        <v>0</v>
      </c>
      <c r="C280" s="362" t="s">
        <v>272</v>
      </c>
      <c r="D280" s="362" t="s">
        <v>257</v>
      </c>
      <c r="E280" s="292"/>
    </row>
    <row r="281" spans="1:5" x14ac:dyDescent="0.3">
      <c r="A281" s="360">
        <v>3213</v>
      </c>
      <c r="B281" s="361">
        <v>63.069941814099998</v>
      </c>
      <c r="C281" s="362" t="s">
        <v>272</v>
      </c>
      <c r="D281" s="362" t="s">
        <v>257</v>
      </c>
      <c r="E281" s="292"/>
    </row>
    <row r="282" spans="1:5" x14ac:dyDescent="0.3">
      <c r="A282" s="360">
        <v>3214</v>
      </c>
      <c r="B282" s="361">
        <v>106.545338599</v>
      </c>
      <c r="C282" s="362" t="s">
        <v>272</v>
      </c>
      <c r="D282" s="362" t="s">
        <v>257</v>
      </c>
      <c r="E282" s="292"/>
    </row>
    <row r="283" spans="1:5" x14ac:dyDescent="0.3">
      <c r="A283" s="360">
        <v>3215</v>
      </c>
      <c r="B283" s="361">
        <v>995.87738153600003</v>
      </c>
      <c r="C283" s="362" t="s">
        <v>272</v>
      </c>
      <c r="D283" s="362" t="s">
        <v>257</v>
      </c>
      <c r="E283" s="292"/>
    </row>
    <row r="284" spans="1:5" x14ac:dyDescent="0.3">
      <c r="A284" s="360">
        <v>3216</v>
      </c>
      <c r="B284" s="361">
        <v>2101.5753755800001</v>
      </c>
      <c r="C284" s="362" t="s">
        <v>272</v>
      </c>
      <c r="D284" s="362" t="s">
        <v>257</v>
      </c>
      <c r="E284" s="292"/>
    </row>
    <row r="285" spans="1:5" x14ac:dyDescent="0.3">
      <c r="A285" s="360">
        <v>3217</v>
      </c>
      <c r="B285" s="361">
        <v>866.70061431099998</v>
      </c>
      <c r="C285" s="362" t="s">
        <v>272</v>
      </c>
      <c r="D285" s="362" t="s">
        <v>257</v>
      </c>
      <c r="E285" s="292"/>
    </row>
    <row r="286" spans="1:5" x14ac:dyDescent="0.3">
      <c r="A286" s="360">
        <v>3218</v>
      </c>
      <c r="B286" s="361">
        <v>1232.1619798700001</v>
      </c>
      <c r="C286" s="362" t="s">
        <v>272</v>
      </c>
      <c r="D286" s="362" t="s">
        <v>257</v>
      </c>
      <c r="E286" s="292"/>
    </row>
    <row r="287" spans="1:5" x14ac:dyDescent="0.3">
      <c r="A287" s="360">
        <v>3219</v>
      </c>
      <c r="B287" s="361">
        <v>0</v>
      </c>
      <c r="C287" s="362" t="s">
        <v>272</v>
      </c>
      <c r="D287" s="362" t="s">
        <v>257</v>
      </c>
      <c r="E287" s="292"/>
    </row>
    <row r="288" spans="1:5" x14ac:dyDescent="0.3">
      <c r="A288" s="360">
        <v>3220</v>
      </c>
      <c r="B288" s="361">
        <v>0</v>
      </c>
      <c r="C288" s="362" t="s">
        <v>272</v>
      </c>
      <c r="D288" s="362" t="s">
        <v>257</v>
      </c>
      <c r="E288" s="292"/>
    </row>
    <row r="289" spans="1:5" x14ac:dyDescent="0.3">
      <c r="A289" s="360">
        <v>3221</v>
      </c>
      <c r="B289" s="361">
        <v>227</v>
      </c>
      <c r="C289" s="362" t="s">
        <v>272</v>
      </c>
      <c r="D289" s="362" t="s">
        <v>257</v>
      </c>
      <c r="E289" s="292"/>
    </row>
    <row r="290" spans="1:5" x14ac:dyDescent="0.3">
      <c r="A290" s="360">
        <v>3222</v>
      </c>
      <c r="B290" s="361">
        <v>2370</v>
      </c>
      <c r="C290" s="362" t="s">
        <v>272</v>
      </c>
      <c r="D290" s="362" t="s">
        <v>257</v>
      </c>
      <c r="E290" s="292"/>
    </row>
    <row r="291" spans="1:5" x14ac:dyDescent="0.3">
      <c r="A291" s="360">
        <v>3223</v>
      </c>
      <c r="B291" s="361">
        <v>2728</v>
      </c>
      <c r="C291" s="362" t="s">
        <v>272</v>
      </c>
      <c r="D291" s="362" t="s">
        <v>257</v>
      </c>
      <c r="E291" s="292"/>
    </row>
    <row r="292" spans="1:5" x14ac:dyDescent="0.3">
      <c r="A292" s="360">
        <v>3224</v>
      </c>
      <c r="B292" s="361">
        <v>2899</v>
      </c>
      <c r="C292" s="362" t="s">
        <v>272</v>
      </c>
      <c r="D292" s="362" t="s">
        <v>257</v>
      </c>
      <c r="E292" s="292"/>
    </row>
    <row r="293" spans="1:5" x14ac:dyDescent="0.3">
      <c r="A293" s="360">
        <v>3225</v>
      </c>
      <c r="B293" s="361">
        <v>4709</v>
      </c>
      <c r="C293" s="362" t="s">
        <v>272</v>
      </c>
      <c r="D293" s="362" t="s">
        <v>257</v>
      </c>
      <c r="E293" s="292"/>
    </row>
    <row r="294" spans="1:5" x14ac:dyDescent="0.3">
      <c r="A294" s="360">
        <v>3226</v>
      </c>
      <c r="B294" s="361">
        <v>4802</v>
      </c>
      <c r="C294" s="362" t="s">
        <v>272</v>
      </c>
      <c r="D294" s="362" t="s">
        <v>257</v>
      </c>
      <c r="E294" s="292"/>
    </row>
    <row r="295" spans="1:5" x14ac:dyDescent="0.3">
      <c r="A295" s="360">
        <v>3227</v>
      </c>
      <c r="B295" s="361">
        <v>2529</v>
      </c>
      <c r="C295" s="362" t="s">
        <v>272</v>
      </c>
      <c r="D295" s="362" t="s">
        <v>257</v>
      </c>
      <c r="E295" s="292"/>
    </row>
    <row r="296" spans="1:5" x14ac:dyDescent="0.3">
      <c r="A296" s="360">
        <v>3228</v>
      </c>
      <c r="B296" s="361">
        <v>0</v>
      </c>
      <c r="C296" s="362" t="s">
        <v>272</v>
      </c>
      <c r="D296" s="362" t="s">
        <v>257</v>
      </c>
      <c r="E296" s="292"/>
    </row>
    <row r="297" spans="1:5" x14ac:dyDescent="0.3">
      <c r="A297" s="360">
        <v>3229</v>
      </c>
      <c r="B297" s="361">
        <v>0</v>
      </c>
      <c r="C297" s="362" t="s">
        <v>267</v>
      </c>
      <c r="D297" s="362" t="s">
        <v>257</v>
      </c>
      <c r="E297" s="292"/>
    </row>
    <row r="298" spans="1:5" x14ac:dyDescent="0.3">
      <c r="A298" s="360">
        <v>3230</v>
      </c>
      <c r="B298" s="361">
        <v>0</v>
      </c>
      <c r="C298" s="362" t="s">
        <v>267</v>
      </c>
      <c r="D298" s="362" t="s">
        <v>257</v>
      </c>
      <c r="E298" s="292"/>
    </row>
    <row r="299" spans="1:5" x14ac:dyDescent="0.3">
      <c r="A299" s="360">
        <v>3231</v>
      </c>
      <c r="B299" s="361">
        <v>7.96028391829</v>
      </c>
      <c r="C299" s="362" t="s">
        <v>267</v>
      </c>
      <c r="D299" s="362" t="s">
        <v>257</v>
      </c>
      <c r="E299" s="292"/>
    </row>
    <row r="300" spans="1:5" x14ac:dyDescent="0.3">
      <c r="A300" s="360">
        <v>3232</v>
      </c>
      <c r="B300" s="361">
        <v>1.8369885965299999</v>
      </c>
      <c r="C300" s="362" t="s">
        <v>267</v>
      </c>
      <c r="D300" s="362" t="s">
        <v>257</v>
      </c>
      <c r="E300" s="292"/>
    </row>
    <row r="301" spans="1:5" x14ac:dyDescent="0.3">
      <c r="A301" s="360">
        <v>3234</v>
      </c>
      <c r="B301" s="361">
        <v>0</v>
      </c>
      <c r="C301" s="362" t="s">
        <v>267</v>
      </c>
      <c r="D301" s="362" t="s">
        <v>257</v>
      </c>
      <c r="E301" s="292"/>
    </row>
    <row r="302" spans="1:5" x14ac:dyDescent="0.3">
      <c r="A302" s="360">
        <v>3235</v>
      </c>
      <c r="B302" s="361">
        <v>0</v>
      </c>
      <c r="C302" s="362" t="s">
        <v>272</v>
      </c>
      <c r="D302" s="362" t="s">
        <v>257</v>
      </c>
      <c r="E302" s="292"/>
    </row>
    <row r="303" spans="1:5" x14ac:dyDescent="0.3">
      <c r="A303" s="360">
        <v>3236</v>
      </c>
      <c r="B303" s="361">
        <v>1839</v>
      </c>
      <c r="C303" s="362" t="s">
        <v>272</v>
      </c>
      <c r="D303" s="362" t="s">
        <v>257</v>
      </c>
      <c r="E303" s="292"/>
    </row>
    <row r="304" spans="1:5" x14ac:dyDescent="0.3">
      <c r="A304" s="360">
        <v>3237</v>
      </c>
      <c r="B304" s="361">
        <v>1052.52888132</v>
      </c>
      <c r="C304" s="362" t="s">
        <v>272</v>
      </c>
      <c r="D304" s="362" t="s">
        <v>257</v>
      </c>
      <c r="E304" s="292"/>
    </row>
    <row r="305" spans="1:5" x14ac:dyDescent="0.3">
      <c r="A305" s="360">
        <v>3238</v>
      </c>
      <c r="B305" s="361">
        <v>1047</v>
      </c>
      <c r="C305" s="362" t="s">
        <v>272</v>
      </c>
      <c r="D305" s="362" t="s">
        <v>257</v>
      </c>
      <c r="E305" s="292"/>
    </row>
    <row r="306" spans="1:5" x14ac:dyDescent="0.3">
      <c r="A306" s="360">
        <v>3239</v>
      </c>
      <c r="B306" s="361">
        <v>0</v>
      </c>
      <c r="C306" s="362" t="s">
        <v>272</v>
      </c>
      <c r="D306" s="362" t="s">
        <v>257</v>
      </c>
      <c r="E306" s="292"/>
    </row>
    <row r="307" spans="1:5" x14ac:dyDescent="0.3">
      <c r="A307" s="360">
        <v>3240</v>
      </c>
      <c r="B307" s="361">
        <v>37.011524655300001</v>
      </c>
      <c r="C307" s="362" t="s">
        <v>272</v>
      </c>
      <c r="D307" s="362" t="s">
        <v>257</v>
      </c>
      <c r="E307" s="292"/>
    </row>
    <row r="308" spans="1:5" x14ac:dyDescent="0.3">
      <c r="A308" s="360">
        <v>4201</v>
      </c>
      <c r="B308" s="361">
        <v>0</v>
      </c>
      <c r="C308" s="362" t="s">
        <v>270</v>
      </c>
      <c r="D308" s="362" t="s">
        <v>257</v>
      </c>
      <c r="E308" s="292"/>
    </row>
    <row r="309" spans="1:5" x14ac:dyDescent="0.3">
      <c r="A309" s="360">
        <v>4202</v>
      </c>
      <c r="B309" s="361">
        <v>0</v>
      </c>
      <c r="C309" s="362" t="s">
        <v>270</v>
      </c>
      <c r="D309" s="362" t="s">
        <v>257</v>
      </c>
      <c r="E309" s="292"/>
    </row>
    <row r="310" spans="1:5" x14ac:dyDescent="0.3">
      <c r="A310" s="360">
        <v>4225</v>
      </c>
      <c r="B310" s="361">
        <v>0</v>
      </c>
      <c r="C310" s="362" t="s">
        <v>256</v>
      </c>
      <c r="D310" s="362" t="s">
        <v>257</v>
      </c>
      <c r="E310" s="292"/>
    </row>
    <row r="311" spans="1:5" x14ac:dyDescent="0.3">
      <c r="A311" s="360">
        <v>4226</v>
      </c>
      <c r="B311" s="361">
        <v>0</v>
      </c>
      <c r="C311" s="362" t="s">
        <v>256</v>
      </c>
      <c r="D311" s="362" t="s">
        <v>257</v>
      </c>
      <c r="E311" s="292"/>
    </row>
    <row r="312" spans="1:5" x14ac:dyDescent="0.3">
      <c r="A312" s="360">
        <v>4236</v>
      </c>
      <c r="B312" s="361">
        <v>168</v>
      </c>
      <c r="C312" s="362" t="s">
        <v>261</v>
      </c>
      <c r="D312" s="362" t="s">
        <v>257</v>
      </c>
      <c r="E312" s="292"/>
    </row>
    <row r="313" spans="1:5" x14ac:dyDescent="0.3">
      <c r="A313" s="360">
        <v>4237</v>
      </c>
      <c r="B313" s="361">
        <v>0</v>
      </c>
      <c r="C313" s="362" t="s">
        <v>261</v>
      </c>
      <c r="D313" s="362" t="s">
        <v>257</v>
      </c>
      <c r="E313" s="292"/>
    </row>
    <row r="314" spans="1:5" x14ac:dyDescent="0.3">
      <c r="A314" s="360">
        <v>4238</v>
      </c>
      <c r="B314" s="361">
        <v>0</v>
      </c>
      <c r="C314" s="362" t="s">
        <v>261</v>
      </c>
      <c r="D314" s="362" t="s">
        <v>257</v>
      </c>
      <c r="E314" s="292"/>
    </row>
    <row r="315" spans="1:5" x14ac:dyDescent="0.3">
      <c r="A315" s="360">
        <v>4240</v>
      </c>
      <c r="B315" s="361">
        <v>0</v>
      </c>
      <c r="C315" s="362" t="s">
        <v>268</v>
      </c>
      <c r="D315" s="362" t="s">
        <v>257</v>
      </c>
      <c r="E315" s="292"/>
    </row>
    <row r="316" spans="1:5" x14ac:dyDescent="0.3">
      <c r="A316" s="360">
        <v>4241</v>
      </c>
      <c r="B316" s="361">
        <v>4801.3786461299997</v>
      </c>
      <c r="C316" s="362" t="s">
        <v>272</v>
      </c>
      <c r="D316" s="362" t="s">
        <v>257</v>
      </c>
      <c r="E316" s="292"/>
    </row>
    <row r="317" spans="1:5" x14ac:dyDescent="0.3">
      <c r="A317" s="292"/>
      <c r="B317" s="292"/>
      <c r="C317" s="292"/>
      <c r="D317" s="292"/>
      <c r="E317" s="292"/>
    </row>
    <row r="318" spans="1:5" x14ac:dyDescent="0.3">
      <c r="A318" s="292"/>
      <c r="B318" s="292"/>
      <c r="C318" s="292"/>
      <c r="D318" s="292"/>
      <c r="E318" s="292"/>
    </row>
  </sheetData>
  <pageMargins left="0.7" right="0.7" top="0.75" bottom="0.75" header="0.3" footer="0.3"/>
  <pageSetup scale="1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57011bc-0a59-46e1-9004-ec215979dd0f" xsi:nil="true"/>
    <lcf76f155ced4ddcb4097134ff3c332f xmlns="2dfc16eb-708d-4ec9-8c01-531c9e227399">
      <Terms xmlns="http://schemas.microsoft.com/office/infopath/2007/PartnerControls"/>
    </lcf76f155ced4ddcb4097134ff3c332f>
    <SharedWithUsers xmlns="857011bc-0a59-46e1-9004-ec215979dd0f">
      <UserInfo>
        <DisplayName>Letkeman, Donovan</DisplayName>
        <AccountId>214</AccountId>
        <AccountType/>
      </UserInfo>
      <UserInfo>
        <DisplayName>Kerr, Lori</DisplayName>
        <AccountId>181</AccountId>
        <AccountType/>
      </UserInfo>
      <UserInfo>
        <DisplayName>Pieterse, Jan-Steyn</DisplayName>
        <AccountId>112</AccountId>
        <AccountType/>
      </UserInfo>
      <UserInfo>
        <DisplayName>Van Hell, Cody</DisplayName>
        <AccountId>35</AccountId>
        <AccountType/>
      </UserInfo>
      <UserInfo>
        <DisplayName>Black, Jennifer N.</DisplayName>
        <AccountId>111</AccountId>
        <AccountType/>
      </UserInfo>
      <UserInfo>
        <DisplayName>Arthur, Brian R.</DisplayName>
        <AccountId>46</AccountId>
        <AccountType/>
      </UserInfo>
      <UserInfo>
        <DisplayName>Tse, Chris</DisplayName>
        <AccountId>90</AccountId>
        <AccountType/>
      </UserInfo>
      <UserInfo>
        <DisplayName>Wilson, Chad</DisplayName>
        <AccountId>200</AccountId>
        <AccountType/>
      </UserInfo>
      <UserInfo>
        <DisplayName>Wobeser, Trudy</DisplayName>
        <AccountId>45</AccountId>
        <AccountType/>
      </UserInfo>
      <UserInfo>
        <DisplayName>Oh, Hanna</DisplayName>
        <AccountId>12</AccountId>
        <AccountType/>
      </UserInfo>
      <UserInfo>
        <DisplayName>Ivanova, Natalia</DisplayName>
        <AccountId>96</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15AE1FFC98EB74286A4F6C25286592C" ma:contentTypeVersion="16" ma:contentTypeDescription="Create a new document." ma:contentTypeScope="" ma:versionID="f0d29d9c6508f4bb436612ed1a3bea1c">
  <xsd:schema xmlns:xsd="http://www.w3.org/2001/XMLSchema" xmlns:xs="http://www.w3.org/2001/XMLSchema" xmlns:p="http://schemas.microsoft.com/office/2006/metadata/properties" xmlns:ns2="2dfc16eb-708d-4ec9-8c01-531c9e227399" xmlns:ns3="857011bc-0a59-46e1-9004-ec215979dd0f" targetNamespace="http://schemas.microsoft.com/office/2006/metadata/properties" ma:root="true" ma:fieldsID="541e1aa713ccfb3245ab5772c056387b" ns2:_="" ns3:_="">
    <xsd:import namespace="2dfc16eb-708d-4ec9-8c01-531c9e227399"/>
    <xsd:import namespace="857011bc-0a59-46e1-9004-ec215979dd0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ServiceObjectDetectorVersion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fc16eb-708d-4ec9-8c01-531c9e2273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341d824f-8fcb-403c-8eb0-24d834084a57"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7011bc-0a59-46e1-9004-ec215979dd0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deffb4d3-17c7-4c14-b09e-642657e6681f}" ma:internalName="TaxCatchAll" ma:showField="CatchAllData" ma:web="857011bc-0a59-46e1-9004-ec215979dd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00BDFD-70AA-436A-9ED8-6D5630959F63}">
  <ds:schemaRefs>
    <ds:schemaRef ds:uri="http://purl.org/dc/terms/"/>
    <ds:schemaRef ds:uri="2dfc16eb-708d-4ec9-8c01-531c9e227399"/>
    <ds:schemaRef ds:uri="http://www.w3.org/XML/1998/namespace"/>
    <ds:schemaRef ds:uri="http://purl.org/dc/dcmitype/"/>
    <ds:schemaRef ds:uri="http://schemas.microsoft.com/office/2006/metadata/properties"/>
    <ds:schemaRef ds:uri="857011bc-0a59-46e1-9004-ec215979dd0f"/>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s>
</ds:datastoreItem>
</file>

<file path=customXml/itemProps2.xml><?xml version="1.0" encoding="utf-8"?>
<ds:datastoreItem xmlns:ds="http://schemas.openxmlformats.org/officeDocument/2006/customXml" ds:itemID="{5BADB722-5302-488A-85BE-53BF05130B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fc16eb-708d-4ec9-8c01-531c9e227399"/>
    <ds:schemaRef ds:uri="857011bc-0a59-46e1-9004-ec215979dd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7847E38-D6D7-4FA6-AFD9-28E32FE89B0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6</vt:i4>
      </vt:variant>
    </vt:vector>
  </HeadingPairs>
  <TitlesOfParts>
    <vt:vector size="16" baseType="lpstr">
      <vt:lpstr>Read me</vt:lpstr>
      <vt:lpstr>Tab 1 - Assumptions</vt:lpstr>
      <vt:lpstr>Tab 2 - Rate Summary</vt:lpstr>
      <vt:lpstr>Tab 3 - Unlevied Land</vt:lpstr>
      <vt:lpstr>Tab 4 - Infrastructure</vt:lpstr>
      <vt:lpstr>Tab 5 - Benefit Allocation</vt:lpstr>
      <vt:lpstr>Tab 6 - Financial Model</vt:lpstr>
      <vt:lpstr>Tab 7 - Bylaw Continuity</vt:lpstr>
      <vt:lpstr>Tab 8 - Population Forecast</vt:lpstr>
      <vt:lpstr>Tab 9 - Existing Capacity</vt:lpstr>
      <vt:lpstr>'Tab 8 - Population Forecast'!Database</vt:lpstr>
      <vt:lpstr>'Tab 5 - Benefit Allocation'!Print_Area</vt:lpstr>
      <vt:lpstr>'Tab 6 - Financial Model'!Print_Area</vt:lpstr>
      <vt:lpstr>'Tab 7 - Bylaw Continuity'!Print_Area</vt:lpstr>
      <vt:lpstr>'Tab 8 - Population Forecast'!Print_Area</vt:lpstr>
      <vt:lpstr>'Tab 9 - Existing Capacity'!Print_Area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Sandhi, Divya</dc:creator>
  <cp:keywords/>
  <dc:description/>
  <cp:lastModifiedBy>Douglas, Garrath</cp:lastModifiedBy>
  <cp:revision/>
  <cp:lastPrinted>2023-09-15T16:21:43Z</cp:lastPrinted>
  <dcterms:created xsi:type="dcterms:W3CDTF">2023-01-03T18:12:07Z</dcterms:created>
  <dcterms:modified xsi:type="dcterms:W3CDTF">2023-09-18T19:49:02Z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0x010100315AE1FFC98EB74286A4F6C25286592C</vt:lpwstr>
  </property>
  <property fmtid="{D5CDD505-2E9C-101B-9397-08002B2CF9AE}" pid="5" name="MediaServiceImageTags">
    <vt:lpwstr/>
  </property>
</Properties>
</file>